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ГОДОВЫЕ ОТЧЕТЫ\на ДУМУ ГОРОДА\2018 год\Таблицы в составе материалов\"/>
    </mc:Choice>
  </mc:AlternateContent>
  <bookViews>
    <workbookView xWindow="0" yWindow="0" windowWidth="14370" windowHeight="7830"/>
  </bookViews>
  <sheets>
    <sheet name="Лист1" sheetId="1" r:id="rId1"/>
  </sheets>
  <definedNames>
    <definedName name="_xlnm.Print_Titles" localSheetId="0">Лист1!$5:$5</definedName>
  </definedNames>
  <calcPr calcId="162913"/>
</workbook>
</file>

<file path=xl/calcChain.xml><?xml version="1.0" encoding="utf-8"?>
<calcChain xmlns="http://schemas.openxmlformats.org/spreadsheetml/2006/main">
  <c r="I53" i="1" l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F52" i="1" l="1"/>
  <c r="D52" i="1" l="1"/>
  <c r="C52" i="1"/>
  <c r="E54" i="1"/>
  <c r="G54" i="1" s="1"/>
  <c r="E55" i="1"/>
  <c r="G55" i="1" s="1"/>
  <c r="E56" i="1"/>
  <c r="G56" i="1" s="1"/>
  <c r="E57" i="1"/>
  <c r="E58" i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66" i="1"/>
  <c r="G66" i="1" s="1"/>
  <c r="E67" i="1"/>
  <c r="E68" i="1"/>
  <c r="G68" i="1" s="1"/>
  <c r="E53" i="1"/>
  <c r="G53" i="1" s="1"/>
  <c r="D11" i="1"/>
  <c r="H11" i="1"/>
  <c r="C11" i="1"/>
  <c r="I12" i="1"/>
  <c r="I13" i="1"/>
  <c r="I14" i="1"/>
  <c r="I15" i="1"/>
  <c r="H12" i="1"/>
  <c r="G13" i="1"/>
  <c r="G14" i="1"/>
  <c r="F12" i="1"/>
  <c r="F11" i="1" s="1"/>
  <c r="E12" i="1"/>
  <c r="E14" i="1"/>
  <c r="E13" i="1"/>
  <c r="D12" i="1"/>
  <c r="C12" i="1"/>
  <c r="I22" i="1"/>
  <c r="I23" i="1"/>
  <c r="H21" i="1"/>
  <c r="G22" i="1"/>
  <c r="F21" i="1"/>
  <c r="E23" i="1"/>
  <c r="G23" i="1" s="1"/>
  <c r="E22" i="1"/>
  <c r="E21" i="1" s="1"/>
  <c r="D21" i="1"/>
  <c r="C21" i="1"/>
  <c r="E52" i="1" l="1"/>
  <c r="I21" i="1"/>
  <c r="H81" i="1" l="1"/>
  <c r="H78" i="1"/>
  <c r="H73" i="1"/>
  <c r="H69" i="1"/>
  <c r="H43" i="1"/>
  <c r="H39" i="1"/>
  <c r="H37" i="1"/>
  <c r="H27" i="1"/>
  <c r="H19" i="1"/>
  <c r="H9" i="1"/>
  <c r="H7" i="1" s="1"/>
  <c r="H6" i="1" l="1"/>
  <c r="H26" i="1"/>
  <c r="H72" i="1"/>
  <c r="H83" i="1" s="1"/>
  <c r="E82" i="1"/>
  <c r="G82" i="1" s="1"/>
  <c r="E80" i="1"/>
  <c r="G80" i="1" s="1"/>
  <c r="E79" i="1"/>
  <c r="G79" i="1" s="1"/>
  <c r="E77" i="1"/>
  <c r="G77" i="1" s="1"/>
  <c r="E76" i="1"/>
  <c r="G76" i="1" s="1"/>
  <c r="E75" i="1"/>
  <c r="G75" i="1" s="1"/>
  <c r="E74" i="1"/>
  <c r="G74" i="1" s="1"/>
  <c r="E71" i="1"/>
  <c r="E70" i="1"/>
  <c r="G52" i="1"/>
  <c r="E51" i="1"/>
  <c r="E50" i="1"/>
  <c r="G50" i="1" s="1"/>
  <c r="E49" i="1"/>
  <c r="G49" i="1" s="1"/>
  <c r="E48" i="1"/>
  <c r="G48" i="1" s="1"/>
  <c r="E47" i="1"/>
  <c r="E46" i="1"/>
  <c r="G46" i="1" s="1"/>
  <c r="E45" i="1"/>
  <c r="G45" i="1" s="1"/>
  <c r="E44" i="1"/>
  <c r="G44" i="1" s="1"/>
  <c r="E42" i="1"/>
  <c r="G42" i="1" s="1"/>
  <c r="E41" i="1"/>
  <c r="G41" i="1" s="1"/>
  <c r="E40" i="1"/>
  <c r="G40" i="1" s="1"/>
  <c r="E38" i="1"/>
  <c r="G38" i="1" s="1"/>
  <c r="E36" i="1"/>
  <c r="G36" i="1" s="1"/>
  <c r="E35" i="1"/>
  <c r="G35" i="1" s="1"/>
  <c r="E34" i="1"/>
  <c r="G34" i="1" s="1"/>
  <c r="E33" i="1"/>
  <c r="G33" i="1" s="1"/>
  <c r="E32" i="1"/>
  <c r="G32" i="1" s="1"/>
  <c r="E31" i="1"/>
  <c r="E30" i="1"/>
  <c r="G30" i="1" s="1"/>
  <c r="E29" i="1"/>
  <c r="G29" i="1" s="1"/>
  <c r="E28" i="1"/>
  <c r="G28" i="1" s="1"/>
  <c r="E25" i="1"/>
  <c r="E24" i="1"/>
  <c r="G21" i="1"/>
  <c r="E20" i="1"/>
  <c r="E18" i="1"/>
  <c r="G18" i="1" s="1"/>
  <c r="E17" i="1"/>
  <c r="G17" i="1" s="1"/>
  <c r="E16" i="1"/>
  <c r="G12" i="1"/>
  <c r="E10" i="1"/>
  <c r="E9" i="1" s="1"/>
  <c r="E8" i="1"/>
  <c r="G8" i="1" s="1"/>
  <c r="I82" i="1"/>
  <c r="I81" i="1" s="1"/>
  <c r="I80" i="1"/>
  <c r="I79" i="1"/>
  <c r="I78" i="1" s="1"/>
  <c r="I77" i="1"/>
  <c r="I76" i="1"/>
  <c r="I75" i="1"/>
  <c r="I74" i="1"/>
  <c r="I71" i="1"/>
  <c r="I70" i="1"/>
  <c r="I52" i="1"/>
  <c r="I51" i="1"/>
  <c r="I50" i="1"/>
  <c r="I49" i="1"/>
  <c r="I48" i="1"/>
  <c r="I47" i="1"/>
  <c r="I46" i="1"/>
  <c r="I45" i="1"/>
  <c r="I44" i="1"/>
  <c r="I42" i="1"/>
  <c r="I41" i="1"/>
  <c r="I40" i="1"/>
  <c r="I38" i="1"/>
  <c r="I37" i="1" s="1"/>
  <c r="I36" i="1"/>
  <c r="I35" i="1"/>
  <c r="I34" i="1"/>
  <c r="I33" i="1"/>
  <c r="I32" i="1"/>
  <c r="I31" i="1"/>
  <c r="I30" i="1"/>
  <c r="I29" i="1"/>
  <c r="I28" i="1"/>
  <c r="I25" i="1"/>
  <c r="I24" i="1"/>
  <c r="I20" i="1"/>
  <c r="I18" i="1"/>
  <c r="I17" i="1"/>
  <c r="I16" i="1"/>
  <c r="I10" i="1"/>
  <c r="I9" i="1" s="1"/>
  <c r="I8" i="1"/>
  <c r="F81" i="1"/>
  <c r="D81" i="1"/>
  <c r="C81" i="1"/>
  <c r="F78" i="1"/>
  <c r="D78" i="1"/>
  <c r="C78" i="1"/>
  <c r="F73" i="1"/>
  <c r="D73" i="1"/>
  <c r="C73" i="1"/>
  <c r="F69" i="1"/>
  <c r="D69" i="1"/>
  <c r="C69" i="1"/>
  <c r="G51" i="1"/>
  <c r="F43" i="1"/>
  <c r="D43" i="1"/>
  <c r="C43" i="1"/>
  <c r="F39" i="1"/>
  <c r="D39" i="1"/>
  <c r="C39" i="1"/>
  <c r="F37" i="1"/>
  <c r="D37" i="1"/>
  <c r="C37" i="1"/>
  <c r="F27" i="1"/>
  <c r="D27" i="1"/>
  <c r="C27" i="1"/>
  <c r="F19" i="1"/>
  <c r="D19" i="1"/>
  <c r="C19" i="1"/>
  <c r="F9" i="1"/>
  <c r="F7" i="1" s="1"/>
  <c r="D9" i="1"/>
  <c r="C9" i="1"/>
  <c r="I11" i="1" l="1"/>
  <c r="G16" i="1"/>
  <c r="E11" i="1"/>
  <c r="G11" i="1" s="1"/>
  <c r="C7" i="1"/>
  <c r="F26" i="1"/>
  <c r="F6" i="1" s="1"/>
  <c r="D7" i="1"/>
  <c r="G24" i="1"/>
  <c r="D26" i="1"/>
  <c r="C26" i="1"/>
  <c r="E19" i="1"/>
  <c r="G19" i="1" s="1"/>
  <c r="G20" i="1"/>
  <c r="E69" i="1"/>
  <c r="G69" i="1" s="1"/>
  <c r="I39" i="1"/>
  <c r="F72" i="1"/>
  <c r="E78" i="1"/>
  <c r="G78" i="1" s="1"/>
  <c r="I73" i="1"/>
  <c r="I72" i="1" s="1"/>
  <c r="I69" i="1"/>
  <c r="I19" i="1"/>
  <c r="G10" i="1"/>
  <c r="I27" i="1"/>
  <c r="D72" i="1"/>
  <c r="E37" i="1"/>
  <c r="G37" i="1" s="1"/>
  <c r="E27" i="1"/>
  <c r="C72" i="1"/>
  <c r="E81" i="1"/>
  <c r="G81" i="1" s="1"/>
  <c r="G71" i="1"/>
  <c r="E73" i="1"/>
  <c r="G73" i="1" s="1"/>
  <c r="E43" i="1"/>
  <c r="G43" i="1" s="1"/>
  <c r="E39" i="1"/>
  <c r="G39" i="1" s="1"/>
  <c r="G31" i="1"/>
  <c r="G9" i="1"/>
  <c r="I43" i="1"/>
  <c r="F83" i="1" l="1"/>
  <c r="I26" i="1"/>
  <c r="I7" i="1"/>
  <c r="I6" i="1" s="1"/>
  <c r="I83" i="1" s="1"/>
  <c r="C6" i="1"/>
  <c r="C83" i="1" s="1"/>
  <c r="E7" i="1"/>
  <c r="G7" i="1" s="1"/>
  <c r="D6" i="1"/>
  <c r="D83" i="1" s="1"/>
  <c r="G27" i="1"/>
  <c r="E26" i="1"/>
  <c r="E72" i="1"/>
  <c r="G72" i="1" s="1"/>
  <c r="E6" i="1" l="1"/>
  <c r="G6" i="1" s="1"/>
  <c r="G26" i="1"/>
  <c r="E83" i="1" l="1"/>
  <c r="G83" i="1" s="1"/>
</calcChain>
</file>

<file path=xl/sharedStrings.xml><?xml version="1.0" encoding="utf-8"?>
<sst xmlns="http://schemas.openxmlformats.org/spreadsheetml/2006/main" count="165" uniqueCount="164">
  <si>
    <t>ИСПОЛНЕНИЕ</t>
  </si>
  <si>
    <t>тыс. рублей</t>
  </si>
  <si>
    <t>КБК</t>
  </si>
  <si>
    <t>Наименование кода доходов</t>
  </si>
  <si>
    <t>Фактическое исполнение на 01.01.2018 года</t>
  </si>
  <si>
    <t xml:space="preserve"> Д О Х О Д Ы </t>
  </si>
  <si>
    <t>182 1 01 02000 01 0000 110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</si>
  <si>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</si>
  <si>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</si>
  <si>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</si>
  <si>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100 1 03 02000 01 0000 110</t>
  </si>
  <si>
    <t xml:space="preserve">Акцизы по подакцизным товарам (продукции), производимым на территории Российской Федерации </t>
  </si>
  <si>
    <t>000 1 05 00000 00 0000 000</t>
  </si>
  <si>
    <t>Налоги на совокупный доход</t>
  </si>
  <si>
    <t>182 1 05 01000 00 0000 110</t>
  </si>
  <si>
    <t>Налог, взимаемый в связи с применением упрощенной системы налогообложения</t>
  </si>
  <si>
    <t>182 1 05 02000 02 0000 110</t>
  </si>
  <si>
    <t xml:space="preserve">Единый налог на вмененный доход для отдельных видов деятельности </t>
  </si>
  <si>
    <t>182 1 05 03000 01 0000 110</t>
  </si>
  <si>
    <t>Единый сельскохозяйственный налог</t>
  </si>
  <si>
    <t>182 1 05 04000 02 0000 110</t>
  </si>
  <si>
    <t xml:space="preserve">Налог, взимаемый в связи с применением патентной системы налогообложения </t>
  </si>
  <si>
    <t>000 1 06 00000 00 0000 000</t>
  </si>
  <si>
    <t>Налоги на имущество</t>
  </si>
  <si>
    <t>182 1 06 01020 04 0000 110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</si>
  <si>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</si>
  <si>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182 1 06 06000 00 0000 110</t>
  </si>
  <si>
    <t>Земельный налог</t>
  </si>
  <si>
    <t>000 1 08 00000 00 0000 000</t>
  </si>
  <si>
    <t>Государственная пошлина</t>
  </si>
  <si>
    <t>000 1 09 00000 00 0000 000</t>
  </si>
  <si>
    <t xml:space="preserve">Задолженность и перерасчеты по отмененным налогам, сборам и иным обязательным платежам 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</si>
  <si>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</si>
  <si>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</si>
  <si>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040 1 11 01040 04 0000 120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</si>
  <si>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</si>
  <si>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040 1 11 05012 04 0000 120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</si>
  <si>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</si>
  <si>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040 1 11 05024 04 0000 120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</si>
  <si>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</si>
  <si>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</si>
  <si>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</si>
  <si>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</si>
  <si>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</si>
  <si>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040 1 11 05312 04 0000 120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</si>
  <si>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</si>
  <si>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</si>
  <si>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</si>
  <si>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040 1 11 07014 04 0000 120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</si>
  <si>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</si>
  <si>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040 1 11 09044 04 0000 120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</si>
  <si>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</si>
  <si>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</si>
  <si>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</si>
  <si>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048 1 12 01000 01 0000 120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</si>
  <si>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</si>
  <si>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</si>
  <si>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</si>
  <si>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</si>
  <si>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</si>
  <si>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</si>
  <si>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</si>
  <si>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</si>
  <si>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</si>
  <si>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</si>
  <si>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</si>
  <si>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040 1 14 01040 04 0000 410</t>
  </si>
  <si>
    <t>Доходы от продажи квартир, находящихся в собственности городских округов</t>
  </si>
  <si>
    <t>040 1 14 02042 04 0000 410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</si>
  <si>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</si>
  <si>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040 1 14 02043 04 0000 410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</si>
  <si>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</si>
  <si>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040 1 14 02048 04 0000 410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</si>
  <si>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</si>
  <si>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000 1 14 02042 04 0000 440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</si>
  <si>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 </t>
  </si>
  <si>
    <t>040 1 14 02043 04 0000 440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</si>
  <si>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</si>
  <si>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040 1 14 06012 04 0000 430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</si>
  <si>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</si>
  <si>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040 1 14 06312 04 0000 430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</si>
  <si>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</si>
  <si>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</si>
  <si>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</si>
  <si>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</si>
  <si>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</si>
  <si>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000 1 17 01040 04 0000 180</t>
  </si>
  <si>
    <t>Невыясненные поступления, зачисляемые в бюджеты городских округов</t>
  </si>
  <si>
    <t>000 1 17 05040 04 0000 180</t>
  </si>
  <si>
    <t>Прочие неналоговые доходы бюджетов городских округов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</si>
  <si>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</si>
  <si>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</si>
  <si>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</si>
  <si>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</si>
  <si>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050 2 02 10000 00 0000 151</t>
  </si>
  <si>
    <t xml:space="preserve">Дотации бюджетам бюджетной системы Российской Федерации </t>
  </si>
  <si>
    <t>050 2 02 20000 00 0000 151</t>
  </si>
  <si>
    <t>Субсидии бюджетам бюджетной системы  Российской Федерации (межбюджетные субсидии)</t>
  </si>
  <si>
    <t>050 2 02 30000 00 0000 151</t>
  </si>
  <si>
    <t xml:space="preserve">Субвенции бюджетам бюджетной системы Российской Федерации </t>
  </si>
  <si>
    <t>050 2 02 40000 00 0000 151</t>
  </si>
  <si>
    <t>Иные межбюджетные трансферты</t>
  </si>
  <si>
    <t>000 2 07 00000 00 0000 000</t>
  </si>
  <si>
    <t>Прочие безвозмездные поступления</t>
  </si>
  <si>
    <t>050 2 07 04050 04 0000 180</t>
  </si>
  <si>
    <t>Прочие безвозмездные поступления в бюджеты городских округов</t>
  </si>
  <si>
    <t>000 2 18 00000 00 0000 180</t>
  </si>
  <si>
    <t xml:space="preserve">Доходы бюджетов бюджетной системы Российской Федерации от возврата организациями остатков субсидий прошлых лет  </t>
  </si>
  <si>
    <t xml:space="preserve">000 2 19 00000 00 0000 000 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</si>
  <si>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</si>
  <si>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</si>
  <si>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Приложение 1</t>
  </si>
  <si>
    <t>Фактическое исполнение на 01.01.2019 года</t>
  </si>
  <si>
    <t>Утверждено по бюджету на 2018 год</t>
  </si>
  <si>
    <t>Уточнено в течение 2018 года</t>
  </si>
  <si>
    <t>% исполнения к утвержденному плану 2018 года</t>
  </si>
  <si>
    <t>Отклонение 2018 года к 2017 году</t>
  </si>
  <si>
    <t>Налоговые доходы</t>
  </si>
  <si>
    <t>Неналоговые доходы</t>
  </si>
  <si>
    <t>бюджета города Нижневартовска по доходам на 01.01.2019 года</t>
  </si>
  <si>
    <t>182 1 06 06032 04 0000 110</t>
  </si>
  <si>
    <t xml:space="preserve">Земельный налог, с организаций обладающих земельным участком, расположенным в границах городских округов </t>
  </si>
  <si>
    <t>182 1 06 06042 04 0000 110</t>
  </si>
  <si>
    <t xml:space="preserve">Земельный налог, с физических лиц обладающих земельным участком, расположенным в границах городских округов </t>
  </si>
  <si>
    <t>182 1 05 01010 01 0000 110</t>
  </si>
  <si>
    <t>Налог, взимаемый с налогоплательщиков, выбравших в качестве объекта налоообложения доходы</t>
  </si>
  <si>
    <t>182 1 05 01020 01 0000 110</t>
  </si>
  <si>
    <t>Налог, взимаемый с налогоплательщиков, выбравших в качестве объекта налоообложения доходы, уменьшенные на величину расходов</t>
  </si>
  <si>
    <t xml:space="preserve">182 1 05 01050 01 0000 110 </t>
  </si>
  <si>
    <t xml:space="preserve">Минимальный налог, зачисляемый в бюджеты субъектов Российской Федерации (за налоговые периоды, истекшие до 1 января 2016 года) </t>
  </si>
  <si>
    <t>000 1 16 03000 00 0000 140</t>
  </si>
  <si>
    <t>Денежные взыскания (штрафы) за нарушение законодательства о налогах и сборах</t>
  </si>
  <si>
    <t>000 1 16 06000 01 0000 140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</si>
  <si>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</si>
  <si>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</si>
  <si>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</si>
  <si>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000 1 16 18040 04 0000 140</t>
  </si>
  <si>
    <t>Денежные взыскания (штрафы) за нарушение бюджетного законодательства (в части бюджетов городских округов)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</si>
  <si>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</si>
  <si>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</si>
  <si>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000 1 16 23000 00 0000 140</t>
  </si>
  <si>
    <t>Доходы от возмещения ущерба при возникновении страховых случаев</t>
  </si>
  <si>
    <t>000 1 16 25000 00 0000 140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</si>
  <si>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</si>
  <si>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</si>
  <si>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</si>
  <si>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000 1 16 30000 01 0000 140</t>
  </si>
  <si>
    <t>Денежные взыскания (штрафы) за правонарушения в области дорожного движения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</si>
  <si>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</si>
  <si>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</si>
  <si>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000 1 16 35000 00 0000 140</t>
  </si>
  <si>
    <t>Суммы по искам о возмещении вреда, причиненного окружающей среде</t>
  </si>
  <si>
    <t>000 1 16 37000 00 0000 140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</si>
  <si>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</si>
  <si>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</si>
  <si>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</si>
  <si>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</si>
  <si>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</si>
  <si>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000 1 16 46000 00 0000 140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</si>
  <si>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</si>
  <si>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000 1 16 90000 00 0000 140</t>
  </si>
  <si>
    <t>Прочие поступления от денежных взысканий (штрафов) и иных сумм в возмещение ущерба, зачисляемые в федеральный бюджет</t>
  </si>
  <si>
    <t>000 2 19 00000 04 0000 151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</si>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</sst>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\.00\.0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9" fillId="0" borderId="0"/>
    <xf numFmtId="0" fontId="11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3" borderId="0" xfId="0" applyFill="1"/>
    <xf numFmtId="0" fontId="0" fillId="0" borderId="0" xfId="0" applyFont="1"/>
    <xf numFmtId="0" fontId="6" fillId="0" borderId="0" xfId="0" applyFont="1"/>
    <xf numFmtId="0" fontId="0" fillId="3" borderId="0" xfId="0" applyFont="1" applyFill="1"/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3" borderId="0" xfId="0" applyFont="1" applyFill="1" applyAlignment="1">
      <alignment horizontal="center" vertical="center"/>
    </xf>
    <xf numFmtId="0" fontId="10" fillId="0" borderId="0" xfId="0" applyFont="1"/>
    <xf numFmtId="164" fontId="5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4" fontId="0" fillId="0" borderId="0" xfId="0" applyNumberFormat="1"/>
    <xf numFmtId="49" fontId="3" fillId="3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/>
    <xf numFmtId="0" fontId="1" fillId="2" borderId="1" xfId="0" applyNumberFormat="1" applyFont="1" applyFill="1" applyBorder="1" applyAlignment="1">
      <alignment horizontal="justify" wrapText="1"/>
    </xf>
    <xf numFmtId="4" fontId="8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right" vertical="center"/>
    </xf>
    <xf numFmtId="0" fontId="3" fillId="3" borderId="1" xfId="0" applyNumberFormat="1" applyFont="1" applyFill="1" applyBorder="1" applyAlignment="1">
      <alignment horizontal="justify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166" fontId="1" fillId="4" borderId="1" xfId="0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5" fillId="0" borderId="1" xfId="0" applyNumberFormat="1" applyFont="1" applyFill="1" applyBorder="1" applyAlignment="1">
      <alignment horizontal="justify" vertical="center" wrapText="1"/>
    </xf>
    <xf numFmtId="2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2" fontId="5" fillId="0" borderId="1" xfId="0" applyNumberFormat="1" applyFont="1" applyFill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right"/>
    </xf>
    <xf numFmtId="4" fontId="5" fillId="0" borderId="1" xfId="0" applyNumberFormat="1" applyFont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justify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right"/>
    </xf>
    <xf numFmtId="49" fontId="5" fillId="3" borderId="3" xfId="2" applyNumberFormat="1" applyFont="1" applyFill="1" applyBorder="1" applyAlignment="1">
      <alignment horizontal="justify" vertical="center" wrapText="1"/>
    </xf>
    <xf numFmtId="0" fontId="1" fillId="0" borderId="0" xfId="0" applyFont="1" applyBorder="1" applyAlignment="1">
      <alignment horizontal="center"/>
    </xf>
    <xf numFmtId="0" fontId="7" fillId="0" borderId="0" xfId="0" applyFont="1" applyAlignment="1">
      <alignment horizontal="right"/>
    </xf>
  </cellXfs>
  <cellStyles count="3">
    <cellStyle name="Гиперссылка" xfId="2" builtinId="8"/>
    <cellStyle name="Обычный" xfId="0" builtinId="0"/>
    <cellStyle name="Обычный_Tmp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tabSelected="1" zoomScale="73" zoomScaleNormal="73" workbookViewId="0">
      <selection activeCell="B82" sqref="B82"/>
    </sheetView>
  </sheetViews>
  <sheetFormatPr defaultColWidth="9" defaultRowHeight="15" x14ac:dyDescent="0.25"/>
  <cols>
    <col min="1" max="1" width="34" customWidth="1"/>
    <col min="2" max="2" width="85.28515625" customWidth="1"/>
    <col min="3" max="3" width="19.140625" style="5" customWidth="1"/>
    <col min="4" max="4" width="19.7109375" style="8" customWidth="1"/>
    <col min="5" max="5" width="19.140625" style="5" customWidth="1"/>
    <col min="6" max="6" width="19.85546875" customWidth="1"/>
    <col min="7" max="7" width="20.28515625" customWidth="1"/>
    <col min="8" max="9" width="19.85546875" customWidth="1"/>
    <col min="11" max="11" width="29" customWidth="1"/>
    <col min="12" max="12" width="22.42578125" customWidth="1"/>
    <col min="257" max="257" width="34" customWidth="1"/>
    <col min="258" max="258" width="83.140625" customWidth="1"/>
    <col min="259" max="259" width="19.140625" customWidth="1"/>
    <col min="260" max="260" width="20.85546875" customWidth="1"/>
    <col min="261" max="261" width="19.140625" customWidth="1"/>
    <col min="262" max="262" width="19.85546875" customWidth="1"/>
    <col min="263" max="263" width="20.28515625" customWidth="1"/>
    <col min="513" max="513" width="34" customWidth="1"/>
    <col min="514" max="514" width="83.140625" customWidth="1"/>
    <col min="515" max="515" width="19.140625" customWidth="1"/>
    <col min="516" max="516" width="20.85546875" customWidth="1"/>
    <col min="517" max="517" width="19.140625" customWidth="1"/>
    <col min="518" max="518" width="19.85546875" customWidth="1"/>
    <col min="519" max="519" width="20.28515625" customWidth="1"/>
    <col min="769" max="769" width="34" customWidth="1"/>
    <col min="770" max="770" width="83.140625" customWidth="1"/>
    <col min="771" max="771" width="19.140625" customWidth="1"/>
    <col min="772" max="772" width="20.85546875" customWidth="1"/>
    <col min="773" max="773" width="19.140625" customWidth="1"/>
    <col min="774" max="774" width="19.85546875" customWidth="1"/>
    <col min="775" max="775" width="20.28515625" customWidth="1"/>
    <col min="1025" max="1025" width="34" customWidth="1"/>
    <col min="1026" max="1026" width="83.140625" customWidth="1"/>
    <col min="1027" max="1027" width="19.140625" customWidth="1"/>
    <col min="1028" max="1028" width="20.85546875" customWidth="1"/>
    <col min="1029" max="1029" width="19.140625" customWidth="1"/>
    <col min="1030" max="1030" width="19.85546875" customWidth="1"/>
    <col min="1031" max="1031" width="20.28515625" customWidth="1"/>
    <col min="1281" max="1281" width="34" customWidth="1"/>
    <col min="1282" max="1282" width="83.140625" customWidth="1"/>
    <col min="1283" max="1283" width="19.140625" customWidth="1"/>
    <col min="1284" max="1284" width="20.85546875" customWidth="1"/>
    <col min="1285" max="1285" width="19.140625" customWidth="1"/>
    <col min="1286" max="1286" width="19.85546875" customWidth="1"/>
    <col min="1287" max="1287" width="20.28515625" customWidth="1"/>
    <col min="1537" max="1537" width="34" customWidth="1"/>
    <col min="1538" max="1538" width="83.140625" customWidth="1"/>
    <col min="1539" max="1539" width="19.140625" customWidth="1"/>
    <col min="1540" max="1540" width="20.85546875" customWidth="1"/>
    <col min="1541" max="1541" width="19.140625" customWidth="1"/>
    <col min="1542" max="1542" width="19.85546875" customWidth="1"/>
    <col min="1543" max="1543" width="20.28515625" customWidth="1"/>
    <col min="1793" max="1793" width="34" customWidth="1"/>
    <col min="1794" max="1794" width="83.140625" customWidth="1"/>
    <col min="1795" max="1795" width="19.140625" customWidth="1"/>
    <col min="1796" max="1796" width="20.85546875" customWidth="1"/>
    <col min="1797" max="1797" width="19.140625" customWidth="1"/>
    <col min="1798" max="1798" width="19.85546875" customWidth="1"/>
    <col min="1799" max="1799" width="20.28515625" customWidth="1"/>
    <col min="2049" max="2049" width="34" customWidth="1"/>
    <col min="2050" max="2050" width="83.140625" customWidth="1"/>
    <col min="2051" max="2051" width="19.140625" customWidth="1"/>
    <col min="2052" max="2052" width="20.85546875" customWidth="1"/>
    <col min="2053" max="2053" width="19.140625" customWidth="1"/>
    <col min="2054" max="2054" width="19.85546875" customWidth="1"/>
    <col min="2055" max="2055" width="20.28515625" customWidth="1"/>
    <col min="2305" max="2305" width="34" customWidth="1"/>
    <col min="2306" max="2306" width="83.140625" customWidth="1"/>
    <col min="2307" max="2307" width="19.140625" customWidth="1"/>
    <col min="2308" max="2308" width="20.85546875" customWidth="1"/>
    <col min="2309" max="2309" width="19.140625" customWidth="1"/>
    <col min="2310" max="2310" width="19.85546875" customWidth="1"/>
    <col min="2311" max="2311" width="20.28515625" customWidth="1"/>
    <col min="2561" max="2561" width="34" customWidth="1"/>
    <col min="2562" max="2562" width="83.140625" customWidth="1"/>
    <col min="2563" max="2563" width="19.140625" customWidth="1"/>
    <col min="2564" max="2564" width="20.85546875" customWidth="1"/>
    <col min="2565" max="2565" width="19.140625" customWidth="1"/>
    <col min="2566" max="2566" width="19.85546875" customWidth="1"/>
    <col min="2567" max="2567" width="20.28515625" customWidth="1"/>
    <col min="2817" max="2817" width="34" customWidth="1"/>
    <col min="2818" max="2818" width="83.140625" customWidth="1"/>
    <col min="2819" max="2819" width="19.140625" customWidth="1"/>
    <col min="2820" max="2820" width="20.85546875" customWidth="1"/>
    <col min="2821" max="2821" width="19.140625" customWidth="1"/>
    <col min="2822" max="2822" width="19.85546875" customWidth="1"/>
    <col min="2823" max="2823" width="20.28515625" customWidth="1"/>
    <col min="3073" max="3073" width="34" customWidth="1"/>
    <col min="3074" max="3074" width="83.140625" customWidth="1"/>
    <col min="3075" max="3075" width="19.140625" customWidth="1"/>
    <col min="3076" max="3076" width="20.85546875" customWidth="1"/>
    <col min="3077" max="3077" width="19.140625" customWidth="1"/>
    <col min="3078" max="3078" width="19.85546875" customWidth="1"/>
    <col min="3079" max="3079" width="20.28515625" customWidth="1"/>
    <col min="3329" max="3329" width="34" customWidth="1"/>
    <col min="3330" max="3330" width="83.140625" customWidth="1"/>
    <col min="3331" max="3331" width="19.140625" customWidth="1"/>
    <col min="3332" max="3332" width="20.85546875" customWidth="1"/>
    <col min="3333" max="3333" width="19.140625" customWidth="1"/>
    <col min="3334" max="3334" width="19.85546875" customWidth="1"/>
    <col min="3335" max="3335" width="20.28515625" customWidth="1"/>
    <col min="3585" max="3585" width="34" customWidth="1"/>
    <col min="3586" max="3586" width="83.140625" customWidth="1"/>
    <col min="3587" max="3587" width="19.140625" customWidth="1"/>
    <col min="3588" max="3588" width="20.85546875" customWidth="1"/>
    <col min="3589" max="3589" width="19.140625" customWidth="1"/>
    <col min="3590" max="3590" width="19.85546875" customWidth="1"/>
    <col min="3591" max="3591" width="20.28515625" customWidth="1"/>
    <col min="3841" max="3841" width="34" customWidth="1"/>
    <col min="3842" max="3842" width="83.140625" customWidth="1"/>
    <col min="3843" max="3843" width="19.140625" customWidth="1"/>
    <col min="3844" max="3844" width="20.85546875" customWidth="1"/>
    <col min="3845" max="3845" width="19.140625" customWidth="1"/>
    <col min="3846" max="3846" width="19.85546875" customWidth="1"/>
    <col min="3847" max="3847" width="20.28515625" customWidth="1"/>
    <col min="4097" max="4097" width="34" customWidth="1"/>
    <col min="4098" max="4098" width="83.140625" customWidth="1"/>
    <col min="4099" max="4099" width="19.140625" customWidth="1"/>
    <col min="4100" max="4100" width="20.85546875" customWidth="1"/>
    <col min="4101" max="4101" width="19.140625" customWidth="1"/>
    <col min="4102" max="4102" width="19.85546875" customWidth="1"/>
    <col min="4103" max="4103" width="20.28515625" customWidth="1"/>
    <col min="4353" max="4353" width="34" customWidth="1"/>
    <col min="4354" max="4354" width="83.140625" customWidth="1"/>
    <col min="4355" max="4355" width="19.140625" customWidth="1"/>
    <col min="4356" max="4356" width="20.85546875" customWidth="1"/>
    <col min="4357" max="4357" width="19.140625" customWidth="1"/>
    <col min="4358" max="4358" width="19.85546875" customWidth="1"/>
    <col min="4359" max="4359" width="20.28515625" customWidth="1"/>
    <col min="4609" max="4609" width="34" customWidth="1"/>
    <col min="4610" max="4610" width="83.140625" customWidth="1"/>
    <col min="4611" max="4611" width="19.140625" customWidth="1"/>
    <col min="4612" max="4612" width="20.85546875" customWidth="1"/>
    <col min="4613" max="4613" width="19.140625" customWidth="1"/>
    <col min="4614" max="4614" width="19.85546875" customWidth="1"/>
    <col min="4615" max="4615" width="20.28515625" customWidth="1"/>
    <col min="4865" max="4865" width="34" customWidth="1"/>
    <col min="4866" max="4866" width="83.140625" customWidth="1"/>
    <col min="4867" max="4867" width="19.140625" customWidth="1"/>
    <col min="4868" max="4868" width="20.85546875" customWidth="1"/>
    <col min="4869" max="4869" width="19.140625" customWidth="1"/>
    <col min="4870" max="4870" width="19.85546875" customWidth="1"/>
    <col min="4871" max="4871" width="20.28515625" customWidth="1"/>
    <col min="5121" max="5121" width="34" customWidth="1"/>
    <col min="5122" max="5122" width="83.140625" customWidth="1"/>
    <col min="5123" max="5123" width="19.140625" customWidth="1"/>
    <col min="5124" max="5124" width="20.85546875" customWidth="1"/>
    <col min="5125" max="5125" width="19.140625" customWidth="1"/>
    <col min="5126" max="5126" width="19.85546875" customWidth="1"/>
    <col min="5127" max="5127" width="20.28515625" customWidth="1"/>
    <col min="5377" max="5377" width="34" customWidth="1"/>
    <col min="5378" max="5378" width="83.140625" customWidth="1"/>
    <col min="5379" max="5379" width="19.140625" customWidth="1"/>
    <col min="5380" max="5380" width="20.85546875" customWidth="1"/>
    <col min="5381" max="5381" width="19.140625" customWidth="1"/>
    <col min="5382" max="5382" width="19.85546875" customWidth="1"/>
    <col min="5383" max="5383" width="20.28515625" customWidth="1"/>
    <col min="5633" max="5633" width="34" customWidth="1"/>
    <col min="5634" max="5634" width="83.140625" customWidth="1"/>
    <col min="5635" max="5635" width="19.140625" customWidth="1"/>
    <col min="5636" max="5636" width="20.85546875" customWidth="1"/>
    <col min="5637" max="5637" width="19.140625" customWidth="1"/>
    <col min="5638" max="5638" width="19.85546875" customWidth="1"/>
    <col min="5639" max="5639" width="20.28515625" customWidth="1"/>
    <col min="5889" max="5889" width="34" customWidth="1"/>
    <col min="5890" max="5890" width="83.140625" customWidth="1"/>
    <col min="5891" max="5891" width="19.140625" customWidth="1"/>
    <col min="5892" max="5892" width="20.85546875" customWidth="1"/>
    <col min="5893" max="5893" width="19.140625" customWidth="1"/>
    <col min="5894" max="5894" width="19.85546875" customWidth="1"/>
    <col min="5895" max="5895" width="20.28515625" customWidth="1"/>
    <col min="6145" max="6145" width="34" customWidth="1"/>
    <col min="6146" max="6146" width="83.140625" customWidth="1"/>
    <col min="6147" max="6147" width="19.140625" customWidth="1"/>
    <col min="6148" max="6148" width="20.85546875" customWidth="1"/>
    <col min="6149" max="6149" width="19.140625" customWidth="1"/>
    <col min="6150" max="6150" width="19.85546875" customWidth="1"/>
    <col min="6151" max="6151" width="20.28515625" customWidth="1"/>
    <col min="6401" max="6401" width="34" customWidth="1"/>
    <col min="6402" max="6402" width="83.140625" customWidth="1"/>
    <col min="6403" max="6403" width="19.140625" customWidth="1"/>
    <col min="6404" max="6404" width="20.85546875" customWidth="1"/>
    <col min="6405" max="6405" width="19.140625" customWidth="1"/>
    <col min="6406" max="6406" width="19.85546875" customWidth="1"/>
    <col min="6407" max="6407" width="20.28515625" customWidth="1"/>
    <col min="6657" max="6657" width="34" customWidth="1"/>
    <col min="6658" max="6658" width="83.140625" customWidth="1"/>
    <col min="6659" max="6659" width="19.140625" customWidth="1"/>
    <col min="6660" max="6660" width="20.85546875" customWidth="1"/>
    <col min="6661" max="6661" width="19.140625" customWidth="1"/>
    <col min="6662" max="6662" width="19.85546875" customWidth="1"/>
    <col min="6663" max="6663" width="20.28515625" customWidth="1"/>
    <col min="6913" max="6913" width="34" customWidth="1"/>
    <col min="6914" max="6914" width="83.140625" customWidth="1"/>
    <col min="6915" max="6915" width="19.140625" customWidth="1"/>
    <col min="6916" max="6916" width="20.85546875" customWidth="1"/>
    <col min="6917" max="6917" width="19.140625" customWidth="1"/>
    <col min="6918" max="6918" width="19.85546875" customWidth="1"/>
    <col min="6919" max="6919" width="20.28515625" customWidth="1"/>
    <col min="7169" max="7169" width="34" customWidth="1"/>
    <col min="7170" max="7170" width="83.140625" customWidth="1"/>
    <col min="7171" max="7171" width="19.140625" customWidth="1"/>
    <col min="7172" max="7172" width="20.85546875" customWidth="1"/>
    <col min="7173" max="7173" width="19.140625" customWidth="1"/>
    <col min="7174" max="7174" width="19.85546875" customWidth="1"/>
    <col min="7175" max="7175" width="20.28515625" customWidth="1"/>
    <col min="7425" max="7425" width="34" customWidth="1"/>
    <col min="7426" max="7426" width="83.140625" customWidth="1"/>
    <col min="7427" max="7427" width="19.140625" customWidth="1"/>
    <col min="7428" max="7428" width="20.85546875" customWidth="1"/>
    <col min="7429" max="7429" width="19.140625" customWidth="1"/>
    <col min="7430" max="7430" width="19.85546875" customWidth="1"/>
    <col min="7431" max="7431" width="20.28515625" customWidth="1"/>
    <col min="7681" max="7681" width="34" customWidth="1"/>
    <col min="7682" max="7682" width="83.140625" customWidth="1"/>
    <col min="7683" max="7683" width="19.140625" customWidth="1"/>
    <col min="7684" max="7684" width="20.85546875" customWidth="1"/>
    <col min="7685" max="7685" width="19.140625" customWidth="1"/>
    <col min="7686" max="7686" width="19.85546875" customWidth="1"/>
    <col min="7687" max="7687" width="20.28515625" customWidth="1"/>
    <col min="7937" max="7937" width="34" customWidth="1"/>
    <col min="7938" max="7938" width="83.140625" customWidth="1"/>
    <col min="7939" max="7939" width="19.140625" customWidth="1"/>
    <col min="7940" max="7940" width="20.85546875" customWidth="1"/>
    <col min="7941" max="7941" width="19.140625" customWidth="1"/>
    <col min="7942" max="7942" width="19.85546875" customWidth="1"/>
    <col min="7943" max="7943" width="20.28515625" customWidth="1"/>
    <col min="8193" max="8193" width="34" customWidth="1"/>
    <col min="8194" max="8194" width="83.140625" customWidth="1"/>
    <col min="8195" max="8195" width="19.140625" customWidth="1"/>
    <col min="8196" max="8196" width="20.85546875" customWidth="1"/>
    <col min="8197" max="8197" width="19.140625" customWidth="1"/>
    <col min="8198" max="8198" width="19.85546875" customWidth="1"/>
    <col min="8199" max="8199" width="20.28515625" customWidth="1"/>
    <col min="8449" max="8449" width="34" customWidth="1"/>
    <col min="8450" max="8450" width="83.140625" customWidth="1"/>
    <col min="8451" max="8451" width="19.140625" customWidth="1"/>
    <col min="8452" max="8452" width="20.85546875" customWidth="1"/>
    <col min="8453" max="8453" width="19.140625" customWidth="1"/>
    <col min="8454" max="8454" width="19.85546875" customWidth="1"/>
    <col min="8455" max="8455" width="20.28515625" customWidth="1"/>
    <col min="8705" max="8705" width="34" customWidth="1"/>
    <col min="8706" max="8706" width="83.140625" customWidth="1"/>
    <col min="8707" max="8707" width="19.140625" customWidth="1"/>
    <col min="8708" max="8708" width="20.85546875" customWidth="1"/>
    <col min="8709" max="8709" width="19.140625" customWidth="1"/>
    <col min="8710" max="8710" width="19.85546875" customWidth="1"/>
    <col min="8711" max="8711" width="20.28515625" customWidth="1"/>
    <col min="8961" max="8961" width="34" customWidth="1"/>
    <col min="8962" max="8962" width="83.140625" customWidth="1"/>
    <col min="8963" max="8963" width="19.140625" customWidth="1"/>
    <col min="8964" max="8964" width="20.85546875" customWidth="1"/>
    <col min="8965" max="8965" width="19.140625" customWidth="1"/>
    <col min="8966" max="8966" width="19.85546875" customWidth="1"/>
    <col min="8967" max="8967" width="20.28515625" customWidth="1"/>
    <col min="9217" max="9217" width="34" customWidth="1"/>
    <col min="9218" max="9218" width="83.140625" customWidth="1"/>
    <col min="9219" max="9219" width="19.140625" customWidth="1"/>
    <col min="9220" max="9220" width="20.85546875" customWidth="1"/>
    <col min="9221" max="9221" width="19.140625" customWidth="1"/>
    <col min="9222" max="9222" width="19.85546875" customWidth="1"/>
    <col min="9223" max="9223" width="20.28515625" customWidth="1"/>
    <col min="9473" max="9473" width="34" customWidth="1"/>
    <col min="9474" max="9474" width="83.140625" customWidth="1"/>
    <col min="9475" max="9475" width="19.140625" customWidth="1"/>
    <col min="9476" max="9476" width="20.85546875" customWidth="1"/>
    <col min="9477" max="9477" width="19.140625" customWidth="1"/>
    <col min="9478" max="9478" width="19.85546875" customWidth="1"/>
    <col min="9479" max="9479" width="20.28515625" customWidth="1"/>
    <col min="9729" max="9729" width="34" customWidth="1"/>
    <col min="9730" max="9730" width="83.140625" customWidth="1"/>
    <col min="9731" max="9731" width="19.140625" customWidth="1"/>
    <col min="9732" max="9732" width="20.85546875" customWidth="1"/>
    <col min="9733" max="9733" width="19.140625" customWidth="1"/>
    <col min="9734" max="9734" width="19.85546875" customWidth="1"/>
    <col min="9735" max="9735" width="20.28515625" customWidth="1"/>
    <col min="9985" max="9985" width="34" customWidth="1"/>
    <col min="9986" max="9986" width="83.140625" customWidth="1"/>
    <col min="9987" max="9987" width="19.140625" customWidth="1"/>
    <col min="9988" max="9988" width="20.85546875" customWidth="1"/>
    <col min="9989" max="9989" width="19.140625" customWidth="1"/>
    <col min="9990" max="9990" width="19.85546875" customWidth="1"/>
    <col min="9991" max="9991" width="20.28515625" customWidth="1"/>
    <col min="10241" max="10241" width="34" customWidth="1"/>
    <col min="10242" max="10242" width="83.140625" customWidth="1"/>
    <col min="10243" max="10243" width="19.140625" customWidth="1"/>
    <col min="10244" max="10244" width="20.85546875" customWidth="1"/>
    <col min="10245" max="10245" width="19.140625" customWidth="1"/>
    <col min="10246" max="10246" width="19.85546875" customWidth="1"/>
    <col min="10247" max="10247" width="20.28515625" customWidth="1"/>
    <col min="10497" max="10497" width="34" customWidth="1"/>
    <col min="10498" max="10498" width="83.140625" customWidth="1"/>
    <col min="10499" max="10499" width="19.140625" customWidth="1"/>
    <col min="10500" max="10500" width="20.85546875" customWidth="1"/>
    <col min="10501" max="10501" width="19.140625" customWidth="1"/>
    <col min="10502" max="10502" width="19.85546875" customWidth="1"/>
    <col min="10503" max="10503" width="20.28515625" customWidth="1"/>
    <col min="10753" max="10753" width="34" customWidth="1"/>
    <col min="10754" max="10754" width="83.140625" customWidth="1"/>
    <col min="10755" max="10755" width="19.140625" customWidth="1"/>
    <col min="10756" max="10756" width="20.85546875" customWidth="1"/>
    <col min="10757" max="10757" width="19.140625" customWidth="1"/>
    <col min="10758" max="10758" width="19.85546875" customWidth="1"/>
    <col min="10759" max="10759" width="20.28515625" customWidth="1"/>
    <col min="11009" max="11009" width="34" customWidth="1"/>
    <col min="11010" max="11010" width="83.140625" customWidth="1"/>
    <col min="11011" max="11011" width="19.140625" customWidth="1"/>
    <col min="11012" max="11012" width="20.85546875" customWidth="1"/>
    <col min="11013" max="11013" width="19.140625" customWidth="1"/>
    <col min="11014" max="11014" width="19.85546875" customWidth="1"/>
    <col min="11015" max="11015" width="20.28515625" customWidth="1"/>
    <col min="11265" max="11265" width="34" customWidth="1"/>
    <col min="11266" max="11266" width="83.140625" customWidth="1"/>
    <col min="11267" max="11267" width="19.140625" customWidth="1"/>
    <col min="11268" max="11268" width="20.85546875" customWidth="1"/>
    <col min="11269" max="11269" width="19.140625" customWidth="1"/>
    <col min="11270" max="11270" width="19.85546875" customWidth="1"/>
    <col min="11271" max="11271" width="20.28515625" customWidth="1"/>
    <col min="11521" max="11521" width="34" customWidth="1"/>
    <col min="11522" max="11522" width="83.140625" customWidth="1"/>
    <col min="11523" max="11523" width="19.140625" customWidth="1"/>
    <col min="11524" max="11524" width="20.85546875" customWidth="1"/>
    <col min="11525" max="11525" width="19.140625" customWidth="1"/>
    <col min="11526" max="11526" width="19.85546875" customWidth="1"/>
    <col min="11527" max="11527" width="20.28515625" customWidth="1"/>
    <col min="11777" max="11777" width="34" customWidth="1"/>
    <col min="11778" max="11778" width="83.140625" customWidth="1"/>
    <col min="11779" max="11779" width="19.140625" customWidth="1"/>
    <col min="11780" max="11780" width="20.85546875" customWidth="1"/>
    <col min="11781" max="11781" width="19.140625" customWidth="1"/>
    <col min="11782" max="11782" width="19.85546875" customWidth="1"/>
    <col min="11783" max="11783" width="20.28515625" customWidth="1"/>
    <col min="12033" max="12033" width="34" customWidth="1"/>
    <col min="12034" max="12034" width="83.140625" customWidth="1"/>
    <col min="12035" max="12035" width="19.140625" customWidth="1"/>
    <col min="12036" max="12036" width="20.85546875" customWidth="1"/>
    <col min="12037" max="12037" width="19.140625" customWidth="1"/>
    <col min="12038" max="12038" width="19.85546875" customWidth="1"/>
    <col min="12039" max="12039" width="20.28515625" customWidth="1"/>
    <col min="12289" max="12289" width="34" customWidth="1"/>
    <col min="12290" max="12290" width="83.140625" customWidth="1"/>
    <col min="12291" max="12291" width="19.140625" customWidth="1"/>
    <col min="12292" max="12292" width="20.85546875" customWidth="1"/>
    <col min="12293" max="12293" width="19.140625" customWidth="1"/>
    <col min="12294" max="12294" width="19.85546875" customWidth="1"/>
    <col min="12295" max="12295" width="20.28515625" customWidth="1"/>
    <col min="12545" max="12545" width="34" customWidth="1"/>
    <col min="12546" max="12546" width="83.140625" customWidth="1"/>
    <col min="12547" max="12547" width="19.140625" customWidth="1"/>
    <col min="12548" max="12548" width="20.85546875" customWidth="1"/>
    <col min="12549" max="12549" width="19.140625" customWidth="1"/>
    <col min="12550" max="12550" width="19.85546875" customWidth="1"/>
    <col min="12551" max="12551" width="20.28515625" customWidth="1"/>
    <col min="12801" max="12801" width="34" customWidth="1"/>
    <col min="12802" max="12802" width="83.140625" customWidth="1"/>
    <col min="12803" max="12803" width="19.140625" customWidth="1"/>
    <col min="12804" max="12804" width="20.85546875" customWidth="1"/>
    <col min="12805" max="12805" width="19.140625" customWidth="1"/>
    <col min="12806" max="12806" width="19.85546875" customWidth="1"/>
    <col min="12807" max="12807" width="20.28515625" customWidth="1"/>
    <col min="13057" max="13057" width="34" customWidth="1"/>
    <col min="13058" max="13058" width="83.140625" customWidth="1"/>
    <col min="13059" max="13059" width="19.140625" customWidth="1"/>
    <col min="13060" max="13060" width="20.85546875" customWidth="1"/>
    <col min="13061" max="13061" width="19.140625" customWidth="1"/>
    <col min="13062" max="13062" width="19.85546875" customWidth="1"/>
    <col min="13063" max="13063" width="20.28515625" customWidth="1"/>
    <col min="13313" max="13313" width="34" customWidth="1"/>
    <col min="13314" max="13314" width="83.140625" customWidth="1"/>
    <col min="13315" max="13315" width="19.140625" customWidth="1"/>
    <col min="13316" max="13316" width="20.85546875" customWidth="1"/>
    <col min="13317" max="13317" width="19.140625" customWidth="1"/>
    <col min="13318" max="13318" width="19.85546875" customWidth="1"/>
    <col min="13319" max="13319" width="20.28515625" customWidth="1"/>
    <col min="13569" max="13569" width="34" customWidth="1"/>
    <col min="13570" max="13570" width="83.140625" customWidth="1"/>
    <col min="13571" max="13571" width="19.140625" customWidth="1"/>
    <col min="13572" max="13572" width="20.85546875" customWidth="1"/>
    <col min="13573" max="13573" width="19.140625" customWidth="1"/>
    <col min="13574" max="13574" width="19.85546875" customWidth="1"/>
    <col min="13575" max="13575" width="20.28515625" customWidth="1"/>
    <col min="13825" max="13825" width="34" customWidth="1"/>
    <col min="13826" max="13826" width="83.140625" customWidth="1"/>
    <col min="13827" max="13827" width="19.140625" customWidth="1"/>
    <col min="13828" max="13828" width="20.85546875" customWidth="1"/>
    <col min="13829" max="13829" width="19.140625" customWidth="1"/>
    <col min="13830" max="13830" width="19.85546875" customWidth="1"/>
    <col min="13831" max="13831" width="20.28515625" customWidth="1"/>
    <col min="14081" max="14081" width="34" customWidth="1"/>
    <col min="14082" max="14082" width="83.140625" customWidth="1"/>
    <col min="14083" max="14083" width="19.140625" customWidth="1"/>
    <col min="14084" max="14084" width="20.85546875" customWidth="1"/>
    <col min="14085" max="14085" width="19.140625" customWidth="1"/>
    <col min="14086" max="14086" width="19.85546875" customWidth="1"/>
    <col min="14087" max="14087" width="20.28515625" customWidth="1"/>
    <col min="14337" max="14337" width="34" customWidth="1"/>
    <col min="14338" max="14338" width="83.140625" customWidth="1"/>
    <col min="14339" max="14339" width="19.140625" customWidth="1"/>
    <col min="14340" max="14340" width="20.85546875" customWidth="1"/>
    <col min="14341" max="14341" width="19.140625" customWidth="1"/>
    <col min="14342" max="14342" width="19.85546875" customWidth="1"/>
    <col min="14343" max="14343" width="20.28515625" customWidth="1"/>
    <col min="14593" max="14593" width="34" customWidth="1"/>
    <col min="14594" max="14594" width="83.140625" customWidth="1"/>
    <col min="14595" max="14595" width="19.140625" customWidth="1"/>
    <col min="14596" max="14596" width="20.85546875" customWidth="1"/>
    <col min="14597" max="14597" width="19.140625" customWidth="1"/>
    <col min="14598" max="14598" width="19.85546875" customWidth="1"/>
    <col min="14599" max="14599" width="20.28515625" customWidth="1"/>
    <col min="14849" max="14849" width="34" customWidth="1"/>
    <col min="14850" max="14850" width="83.140625" customWidth="1"/>
    <col min="14851" max="14851" width="19.140625" customWidth="1"/>
    <col min="14852" max="14852" width="20.85546875" customWidth="1"/>
    <col min="14853" max="14853" width="19.140625" customWidth="1"/>
    <col min="14854" max="14854" width="19.85546875" customWidth="1"/>
    <col min="14855" max="14855" width="20.28515625" customWidth="1"/>
    <col min="15105" max="15105" width="34" customWidth="1"/>
    <col min="15106" max="15106" width="83.140625" customWidth="1"/>
    <col min="15107" max="15107" width="19.140625" customWidth="1"/>
    <col min="15108" max="15108" width="20.85546875" customWidth="1"/>
    <col min="15109" max="15109" width="19.140625" customWidth="1"/>
    <col min="15110" max="15110" width="19.85546875" customWidth="1"/>
    <col min="15111" max="15111" width="20.28515625" customWidth="1"/>
    <col min="15361" max="15361" width="34" customWidth="1"/>
    <col min="15362" max="15362" width="83.140625" customWidth="1"/>
    <col min="15363" max="15363" width="19.140625" customWidth="1"/>
    <col min="15364" max="15364" width="20.85546875" customWidth="1"/>
    <col min="15365" max="15365" width="19.140625" customWidth="1"/>
    <col min="15366" max="15366" width="19.85546875" customWidth="1"/>
    <col min="15367" max="15367" width="20.28515625" customWidth="1"/>
    <col min="15617" max="15617" width="34" customWidth="1"/>
    <col min="15618" max="15618" width="83.140625" customWidth="1"/>
    <col min="15619" max="15619" width="19.140625" customWidth="1"/>
    <col min="15620" max="15620" width="20.85546875" customWidth="1"/>
    <col min="15621" max="15621" width="19.140625" customWidth="1"/>
    <col min="15622" max="15622" width="19.85546875" customWidth="1"/>
    <col min="15623" max="15623" width="20.28515625" customWidth="1"/>
    <col min="15873" max="15873" width="34" customWidth="1"/>
    <col min="15874" max="15874" width="83.140625" customWidth="1"/>
    <col min="15875" max="15875" width="19.140625" customWidth="1"/>
    <col min="15876" max="15876" width="20.85546875" customWidth="1"/>
    <col min="15877" max="15877" width="19.140625" customWidth="1"/>
    <col min="15878" max="15878" width="19.85546875" customWidth="1"/>
    <col min="15879" max="15879" width="20.28515625" customWidth="1"/>
    <col min="16129" max="16129" width="34" customWidth="1"/>
    <col min="16130" max="16130" width="83.140625" customWidth="1"/>
    <col min="16131" max="16131" width="19.140625" customWidth="1"/>
    <col min="16132" max="16132" width="20.85546875" customWidth="1"/>
    <col min="16133" max="16133" width="19.140625" customWidth="1"/>
    <col min="16134" max="16134" width="19.85546875" customWidth="1"/>
    <col min="16135" max="16135" width="20.28515625" customWidth="1"/>
  </cols>
  <sheetData>
    <row r="1" spans="1:9" ht="18.75" x14ac:dyDescent="0.3">
      <c r="H1" s="59" t="s">
        <v>111</v>
      </c>
      <c r="I1" s="59"/>
    </row>
    <row r="2" spans="1:9" ht="18.75" x14ac:dyDescent="0.3">
      <c r="A2" s="58" t="s">
        <v>0</v>
      </c>
      <c r="B2" s="58"/>
      <c r="C2" s="58"/>
      <c r="D2" s="58"/>
      <c r="E2" s="58"/>
      <c r="F2" s="58"/>
      <c r="G2" s="58"/>
      <c r="H2" s="58"/>
      <c r="I2" s="58"/>
    </row>
    <row r="3" spans="1:9" ht="18.75" x14ac:dyDescent="0.3">
      <c r="A3" s="58" t="s">
        <v>119</v>
      </c>
      <c r="B3" s="58"/>
      <c r="C3" s="58"/>
      <c r="D3" s="58"/>
      <c r="E3" s="58"/>
      <c r="F3" s="58"/>
      <c r="G3" s="58"/>
      <c r="H3" s="58"/>
      <c r="I3" s="58"/>
    </row>
    <row r="4" spans="1:9" ht="18.75" x14ac:dyDescent="0.3">
      <c r="A4" s="1"/>
      <c r="B4" s="1"/>
      <c r="C4" s="6"/>
      <c r="D4" s="9"/>
      <c r="E4" s="6"/>
      <c r="F4" s="2"/>
      <c r="G4" s="3"/>
      <c r="H4" s="2"/>
      <c r="I4" s="2" t="s">
        <v>1</v>
      </c>
    </row>
    <row r="5" spans="1:9" ht="70.5" customHeight="1" x14ac:dyDescent="0.25">
      <c r="A5" s="15" t="s">
        <v>2</v>
      </c>
      <c r="B5" s="15" t="s">
        <v>3</v>
      </c>
      <c r="C5" s="16" t="s">
        <v>113</v>
      </c>
      <c r="D5" s="17" t="s">
        <v>114</v>
      </c>
      <c r="E5" s="16" t="s">
        <v>113</v>
      </c>
      <c r="F5" s="15" t="s">
        <v>112</v>
      </c>
      <c r="G5" s="15" t="s">
        <v>115</v>
      </c>
      <c r="H5" s="15" t="s">
        <v>4</v>
      </c>
      <c r="I5" s="15" t="s">
        <v>116</v>
      </c>
    </row>
    <row r="6" spans="1:9" ht="27" customHeight="1" x14ac:dyDescent="0.3">
      <c r="A6" s="18"/>
      <c r="B6" s="19" t="s">
        <v>5</v>
      </c>
      <c r="C6" s="20">
        <f>SUM(C7,C26)</f>
        <v>6493245.0200000005</v>
      </c>
      <c r="D6" s="20">
        <f t="shared" ref="D6:I6" si="0">SUM(D7,D26)</f>
        <v>442076.93000000005</v>
      </c>
      <c r="E6" s="20">
        <f t="shared" si="0"/>
        <v>6935321.9500000011</v>
      </c>
      <c r="F6" s="20">
        <f t="shared" si="0"/>
        <v>7076564.0799999991</v>
      </c>
      <c r="G6" s="21">
        <f t="shared" ref="G6:G24" si="1">F6/E6*100</f>
        <v>102.03656197964968</v>
      </c>
      <c r="H6" s="20">
        <f t="shared" si="0"/>
        <v>6394518.5199999996</v>
      </c>
      <c r="I6" s="20">
        <f t="shared" si="0"/>
        <v>682045.55999999947</v>
      </c>
    </row>
    <row r="7" spans="1:9" ht="27" customHeight="1" x14ac:dyDescent="0.3">
      <c r="A7" s="18"/>
      <c r="B7" s="19" t="s">
        <v>117</v>
      </c>
      <c r="C7" s="20">
        <f>SUM(C8,C9,C11,C19,C24,C25)</f>
        <v>5656773.1500000004</v>
      </c>
      <c r="D7" s="20">
        <f t="shared" ref="D7:I7" si="2">SUM(D8,D9,D11,D19,D24,D25)</f>
        <v>230956.81</v>
      </c>
      <c r="E7" s="20">
        <f t="shared" si="2"/>
        <v>5887729.9600000009</v>
      </c>
      <c r="F7" s="20">
        <f t="shared" si="2"/>
        <v>5991022.6099999994</v>
      </c>
      <c r="G7" s="21">
        <f t="shared" si="1"/>
        <v>101.75437139104116</v>
      </c>
      <c r="H7" s="20">
        <f t="shared" si="2"/>
        <v>5302387.4899999993</v>
      </c>
      <c r="I7" s="20">
        <f t="shared" si="2"/>
        <v>688635.11999999941</v>
      </c>
    </row>
    <row r="8" spans="1:9" ht="30.75" customHeight="1" x14ac:dyDescent="0.25">
      <c r="A8" s="22" t="s">
        <v>6</v>
      </c>
      <c r="B8" s="23" t="s">
        <v>7</v>
      </c>
      <c r="C8" s="24">
        <v>4267666.3</v>
      </c>
      <c r="D8" s="25">
        <v>91444.26</v>
      </c>
      <c r="E8" s="24">
        <f>D8+C8</f>
        <v>4359110.5599999996</v>
      </c>
      <c r="F8" s="26">
        <v>4425892.0199999996</v>
      </c>
      <c r="G8" s="27">
        <f t="shared" si="1"/>
        <v>101.53199738985286</v>
      </c>
      <c r="H8" s="26">
        <v>3905627.04</v>
      </c>
      <c r="I8" s="26">
        <f>F8-H8</f>
        <v>520264.97999999952</v>
      </c>
    </row>
    <row r="9" spans="1:9" ht="37.5" x14ac:dyDescent="0.25">
      <c r="A9" s="28" t="s">
        <v>8</v>
      </c>
      <c r="B9" s="29" t="s">
        <v>9</v>
      </c>
      <c r="C9" s="20">
        <f>C10</f>
        <v>14153.65</v>
      </c>
      <c r="D9" s="20">
        <f>D10</f>
        <v>1000</v>
      </c>
      <c r="E9" s="20">
        <f>E10</f>
        <v>15153.65</v>
      </c>
      <c r="F9" s="30">
        <f>F10</f>
        <v>16632.169999999998</v>
      </c>
      <c r="G9" s="21">
        <f t="shared" si="1"/>
        <v>109.75685725881223</v>
      </c>
      <c r="H9" s="30">
        <f>H10</f>
        <v>15446.46</v>
      </c>
      <c r="I9" s="30">
        <f>I10</f>
        <v>1185.7099999999991</v>
      </c>
    </row>
    <row r="10" spans="1:9" ht="37.5" x14ac:dyDescent="0.25">
      <c r="A10" s="22" t="s">
        <v>10</v>
      </c>
      <c r="B10" s="23" t="s">
        <v>11</v>
      </c>
      <c r="C10" s="24">
        <v>14153.65</v>
      </c>
      <c r="D10" s="25">
        <v>1000</v>
      </c>
      <c r="E10" s="24">
        <f>D10+C10</f>
        <v>15153.65</v>
      </c>
      <c r="F10" s="31">
        <v>16632.169999999998</v>
      </c>
      <c r="G10" s="27">
        <f t="shared" si="1"/>
        <v>109.75685725881223</v>
      </c>
      <c r="H10" s="31">
        <v>15446.46</v>
      </c>
      <c r="I10" s="31">
        <f>F10-H10</f>
        <v>1185.7099999999991</v>
      </c>
    </row>
    <row r="11" spans="1:9" ht="29.25" customHeight="1" x14ac:dyDescent="0.25">
      <c r="A11" s="28" t="s">
        <v>12</v>
      </c>
      <c r="B11" s="29" t="s">
        <v>13</v>
      </c>
      <c r="C11" s="20">
        <f>C12+C16+C17+C18</f>
        <v>1078082.8999999999</v>
      </c>
      <c r="D11" s="20">
        <f t="shared" ref="D11:I11" si="3">D12+D16+D17+D18</f>
        <v>135512.55000000002</v>
      </c>
      <c r="E11" s="20">
        <f t="shared" si="3"/>
        <v>1213595.45</v>
      </c>
      <c r="F11" s="20">
        <f t="shared" si="3"/>
        <v>1225748.1400000001</v>
      </c>
      <c r="G11" s="32">
        <f t="shared" si="1"/>
        <v>101.00137900154455</v>
      </c>
      <c r="H11" s="20">
        <f t="shared" si="3"/>
        <v>1132455.8899999999</v>
      </c>
      <c r="I11" s="20">
        <f t="shared" si="3"/>
        <v>93292.25</v>
      </c>
    </row>
    <row r="12" spans="1:9" ht="37.5" x14ac:dyDescent="0.25">
      <c r="A12" s="22" t="s">
        <v>14</v>
      </c>
      <c r="B12" s="23" t="s">
        <v>15</v>
      </c>
      <c r="C12" s="24">
        <f>C13+C14</f>
        <v>771661.9</v>
      </c>
      <c r="D12" s="24">
        <f>D13+D14</f>
        <v>135338.1</v>
      </c>
      <c r="E12" s="24">
        <f>E13+E14</f>
        <v>907000</v>
      </c>
      <c r="F12" s="26">
        <f>SUM(F13:F15)</f>
        <v>939759.39000000013</v>
      </c>
      <c r="G12" s="27">
        <f t="shared" si="1"/>
        <v>103.61184013230431</v>
      </c>
      <c r="H12" s="26">
        <f>H13+H14+H15</f>
        <v>821900.19</v>
      </c>
      <c r="I12" s="26">
        <f>I13+I14+I15</f>
        <v>117859.20000000001</v>
      </c>
    </row>
    <row r="13" spans="1:9" s="11" customFormat="1" ht="37.5" x14ac:dyDescent="0.3">
      <c r="A13" s="33" t="s">
        <v>124</v>
      </c>
      <c r="B13" s="34" t="s">
        <v>125</v>
      </c>
      <c r="C13" s="24">
        <v>567026.30000000005</v>
      </c>
      <c r="D13" s="25">
        <v>112973.7</v>
      </c>
      <c r="E13" s="24">
        <f>SUM(C13:D13)</f>
        <v>680000</v>
      </c>
      <c r="F13" s="26">
        <v>710049.03</v>
      </c>
      <c r="G13" s="27">
        <f t="shared" si="1"/>
        <v>104.41897500000002</v>
      </c>
      <c r="H13" s="26">
        <v>610351.14</v>
      </c>
      <c r="I13" s="26">
        <f t="shared" ref="I13:I15" si="4">F13-H13</f>
        <v>99697.890000000014</v>
      </c>
    </row>
    <row r="14" spans="1:9" s="11" customFormat="1" ht="44.25" customHeight="1" x14ac:dyDescent="0.3">
      <c r="A14" s="33" t="s">
        <v>126</v>
      </c>
      <c r="B14" s="34" t="s">
        <v>127</v>
      </c>
      <c r="C14" s="24">
        <v>204635.6</v>
      </c>
      <c r="D14" s="25">
        <v>22364.400000000001</v>
      </c>
      <c r="E14" s="24">
        <f>SUM(C14:D14)</f>
        <v>227000</v>
      </c>
      <c r="F14" s="26">
        <v>230589.56</v>
      </c>
      <c r="G14" s="27">
        <f t="shared" si="1"/>
        <v>101.58130396475771</v>
      </c>
      <c r="H14" s="26">
        <v>213731.82</v>
      </c>
      <c r="I14" s="26">
        <f t="shared" si="4"/>
        <v>16857.739999999991</v>
      </c>
    </row>
    <row r="15" spans="1:9" s="11" customFormat="1" ht="44.25" customHeight="1" x14ac:dyDescent="0.3">
      <c r="A15" s="35" t="s">
        <v>128</v>
      </c>
      <c r="B15" s="36" t="s">
        <v>129</v>
      </c>
      <c r="C15" s="24">
        <v>0</v>
      </c>
      <c r="D15" s="25">
        <v>0</v>
      </c>
      <c r="E15" s="24">
        <v>0</v>
      </c>
      <c r="F15" s="26">
        <v>-879.2</v>
      </c>
      <c r="G15" s="27">
        <v>0</v>
      </c>
      <c r="H15" s="26">
        <v>-2182.77</v>
      </c>
      <c r="I15" s="26">
        <f t="shared" si="4"/>
        <v>1303.57</v>
      </c>
    </row>
    <row r="16" spans="1:9" ht="27.75" customHeight="1" x14ac:dyDescent="0.25">
      <c r="A16" s="22" t="s">
        <v>16</v>
      </c>
      <c r="B16" s="23" t="s">
        <v>17</v>
      </c>
      <c r="C16" s="24">
        <v>236932</v>
      </c>
      <c r="D16" s="25"/>
      <c r="E16" s="24">
        <f t="shared" ref="E16:E18" si="5">D16+C16</f>
        <v>236932</v>
      </c>
      <c r="F16" s="26">
        <v>208013.8</v>
      </c>
      <c r="G16" s="27">
        <f t="shared" si="1"/>
        <v>87.794725912920157</v>
      </c>
      <c r="H16" s="26">
        <v>235385.9</v>
      </c>
      <c r="I16" s="26">
        <f t="shared" ref="I16:I18" si="6">F16-H16</f>
        <v>-27372.100000000006</v>
      </c>
    </row>
    <row r="17" spans="1:9" ht="24" customHeight="1" x14ac:dyDescent="0.25">
      <c r="A17" s="22" t="s">
        <v>18</v>
      </c>
      <c r="B17" s="23" t="s">
        <v>19</v>
      </c>
      <c r="C17" s="24">
        <v>624</v>
      </c>
      <c r="D17" s="25">
        <v>174.45</v>
      </c>
      <c r="E17" s="24">
        <f t="shared" si="5"/>
        <v>798.45</v>
      </c>
      <c r="F17" s="26">
        <v>823.45</v>
      </c>
      <c r="G17" s="27">
        <f t="shared" si="1"/>
        <v>103.13106644122989</v>
      </c>
      <c r="H17" s="26">
        <v>644.36</v>
      </c>
      <c r="I17" s="26">
        <f t="shared" si="6"/>
        <v>179.09000000000003</v>
      </c>
    </row>
    <row r="18" spans="1:9" ht="40.5" customHeight="1" x14ac:dyDescent="0.25">
      <c r="A18" s="22" t="s">
        <v>20</v>
      </c>
      <c r="B18" s="23" t="s">
        <v>21</v>
      </c>
      <c r="C18" s="24">
        <v>68865</v>
      </c>
      <c r="D18" s="25"/>
      <c r="E18" s="24">
        <f t="shared" si="5"/>
        <v>68865</v>
      </c>
      <c r="F18" s="31">
        <v>77151.5</v>
      </c>
      <c r="G18" s="27">
        <f t="shared" si="1"/>
        <v>112.0329630436361</v>
      </c>
      <c r="H18" s="31">
        <v>74525.440000000002</v>
      </c>
      <c r="I18" s="31">
        <f t="shared" si="6"/>
        <v>2626.0599999999977</v>
      </c>
    </row>
    <row r="19" spans="1:9" ht="23.25" customHeight="1" x14ac:dyDescent="0.25">
      <c r="A19" s="28" t="s">
        <v>22</v>
      </c>
      <c r="B19" s="29" t="s">
        <v>23</v>
      </c>
      <c r="C19" s="20">
        <f>SUM(C20:C21)</f>
        <v>250324.90000000002</v>
      </c>
      <c r="D19" s="20">
        <f>SUM(D20:D21)</f>
        <v>3000</v>
      </c>
      <c r="E19" s="20">
        <f>SUM(E20:E21)</f>
        <v>253324.90000000002</v>
      </c>
      <c r="F19" s="37">
        <f>SUM(F20:F21)</f>
        <v>279286.01</v>
      </c>
      <c r="G19" s="21">
        <f t="shared" si="1"/>
        <v>110.24814773439169</v>
      </c>
      <c r="H19" s="37">
        <f>SUM(H20:H21)</f>
        <v>201856</v>
      </c>
      <c r="I19" s="37">
        <f>SUM(I20:I21)</f>
        <v>77430.010000000024</v>
      </c>
    </row>
    <row r="20" spans="1:9" ht="58.5" customHeight="1" x14ac:dyDescent="0.25">
      <c r="A20" s="22" t="s">
        <v>24</v>
      </c>
      <c r="B20" s="23" t="s">
        <v>25</v>
      </c>
      <c r="C20" s="24">
        <v>93948.2</v>
      </c>
      <c r="D20" s="25"/>
      <c r="E20" s="24">
        <f t="shared" ref="E20:E24" si="7">D20+C20</f>
        <v>93948.2</v>
      </c>
      <c r="F20" s="26">
        <v>105898.41</v>
      </c>
      <c r="G20" s="27">
        <f t="shared" si="1"/>
        <v>112.71999889300702</v>
      </c>
      <c r="H20" s="26">
        <v>91214.95</v>
      </c>
      <c r="I20" s="26">
        <f t="shared" ref="I20:I25" si="8">F20-H20</f>
        <v>14683.460000000006</v>
      </c>
    </row>
    <row r="21" spans="1:9" ht="30" customHeight="1" x14ac:dyDescent="0.25">
      <c r="A21" s="22" t="s">
        <v>26</v>
      </c>
      <c r="B21" s="23" t="s">
        <v>27</v>
      </c>
      <c r="C21" s="24">
        <f>SUM(C22:C23)</f>
        <v>156376.70000000001</v>
      </c>
      <c r="D21" s="24">
        <f>SUM(D22:D23)</f>
        <v>3000</v>
      </c>
      <c r="E21" s="24">
        <f>SUM(E22:E23)</f>
        <v>159376.70000000001</v>
      </c>
      <c r="F21" s="24">
        <f>SUM(F22:F23)</f>
        <v>173387.6</v>
      </c>
      <c r="G21" s="27">
        <f t="shared" si="1"/>
        <v>108.79105916987865</v>
      </c>
      <c r="H21" s="26">
        <f>SUM(H22:H23)</f>
        <v>110641.04999999999</v>
      </c>
      <c r="I21" s="26">
        <f>SUM(I22:I23)</f>
        <v>62746.550000000017</v>
      </c>
    </row>
    <row r="22" spans="1:9" s="11" customFormat="1" ht="39.75" customHeight="1" x14ac:dyDescent="0.3">
      <c r="A22" s="38" t="s">
        <v>120</v>
      </c>
      <c r="B22" s="34" t="s">
        <v>121</v>
      </c>
      <c r="C22" s="24">
        <v>137321.70000000001</v>
      </c>
      <c r="D22" s="25">
        <v>2000</v>
      </c>
      <c r="E22" s="24">
        <f>SUM(C22:D22)</f>
        <v>139321.70000000001</v>
      </c>
      <c r="F22" s="12">
        <v>147412.76</v>
      </c>
      <c r="G22" s="27">
        <f t="shared" si="1"/>
        <v>105.80746574295318</v>
      </c>
      <c r="H22" s="39">
        <v>82504.98</v>
      </c>
      <c r="I22" s="26">
        <f t="shared" si="8"/>
        <v>64907.780000000013</v>
      </c>
    </row>
    <row r="23" spans="1:9" s="11" customFormat="1" ht="44.25" customHeight="1" x14ac:dyDescent="0.3">
      <c r="A23" s="38" t="s">
        <v>122</v>
      </c>
      <c r="B23" s="34" t="s">
        <v>123</v>
      </c>
      <c r="C23" s="24">
        <v>19055</v>
      </c>
      <c r="D23" s="25">
        <v>1000</v>
      </c>
      <c r="E23" s="24">
        <f>SUM(C23:D23)</f>
        <v>20055</v>
      </c>
      <c r="F23" s="12">
        <v>25974.84</v>
      </c>
      <c r="G23" s="27">
        <f t="shared" si="1"/>
        <v>129.51802543006733</v>
      </c>
      <c r="H23" s="39">
        <v>28136.07</v>
      </c>
      <c r="I23" s="26">
        <f t="shared" si="8"/>
        <v>-2161.2299999999996</v>
      </c>
    </row>
    <row r="24" spans="1:9" ht="26.25" customHeight="1" x14ac:dyDescent="0.25">
      <c r="A24" s="28" t="s">
        <v>28</v>
      </c>
      <c r="B24" s="29" t="s">
        <v>29</v>
      </c>
      <c r="C24" s="20">
        <v>46545.4</v>
      </c>
      <c r="D24" s="20"/>
      <c r="E24" s="20">
        <f t="shared" si="7"/>
        <v>46545.4</v>
      </c>
      <c r="F24" s="37">
        <v>43464.27</v>
      </c>
      <c r="G24" s="21">
        <f t="shared" si="1"/>
        <v>93.3803770082543</v>
      </c>
      <c r="H24" s="37">
        <v>47001.919999999998</v>
      </c>
      <c r="I24" s="37">
        <f t="shared" si="8"/>
        <v>-3537.6500000000015</v>
      </c>
    </row>
    <row r="25" spans="1:9" ht="40.5" customHeight="1" x14ac:dyDescent="0.25">
      <c r="A25" s="28" t="s">
        <v>30</v>
      </c>
      <c r="B25" s="29" t="s">
        <v>31</v>
      </c>
      <c r="C25" s="20">
        <v>0</v>
      </c>
      <c r="D25" s="20"/>
      <c r="E25" s="20">
        <f>D25+C25</f>
        <v>0</v>
      </c>
      <c r="F25" s="30">
        <v>0</v>
      </c>
      <c r="G25" s="21">
        <v>0</v>
      </c>
      <c r="H25" s="30">
        <v>0.18</v>
      </c>
      <c r="I25" s="30">
        <f t="shared" si="8"/>
        <v>-0.18</v>
      </c>
    </row>
    <row r="26" spans="1:9" ht="26.25" customHeight="1" x14ac:dyDescent="0.25">
      <c r="A26" s="28"/>
      <c r="B26" s="29" t="s">
        <v>118</v>
      </c>
      <c r="C26" s="20">
        <f>C27+C37+C39+C43+C52+C69</f>
        <v>836471.87</v>
      </c>
      <c r="D26" s="20">
        <f t="shared" ref="D26:I26" si="9">D27+D37+D39+D43+D52+D69</f>
        <v>211120.12000000002</v>
      </c>
      <c r="E26" s="20">
        <f t="shared" si="9"/>
        <v>1047591.99</v>
      </c>
      <c r="F26" s="20">
        <f t="shared" si="9"/>
        <v>1085541.47</v>
      </c>
      <c r="G26" s="21">
        <f t="shared" ref="G26:G35" si="10">F26/E26*100</f>
        <v>103.6225439257129</v>
      </c>
      <c r="H26" s="20">
        <f t="shared" si="9"/>
        <v>1092131.0299999998</v>
      </c>
      <c r="I26" s="20">
        <f t="shared" si="9"/>
        <v>-6589.5599999999686</v>
      </c>
    </row>
    <row r="27" spans="1:9" ht="37.5" x14ac:dyDescent="0.25">
      <c r="A27" s="28" t="s">
        <v>32</v>
      </c>
      <c r="B27" s="29" t="s">
        <v>33</v>
      </c>
      <c r="C27" s="20">
        <f>SUM(C28:C36)</f>
        <v>726062.83</v>
      </c>
      <c r="D27" s="20">
        <f>SUM(D28:D36)</f>
        <v>25177.590000000004</v>
      </c>
      <c r="E27" s="20">
        <f>SUM(E28:E36)</f>
        <v>751240.41999999993</v>
      </c>
      <c r="F27" s="37">
        <f>SUM(F28:F36)</f>
        <v>752727.87</v>
      </c>
      <c r="G27" s="21">
        <f t="shared" si="10"/>
        <v>100.19799919711457</v>
      </c>
      <c r="H27" s="37">
        <f>SUM(H28:H36)</f>
        <v>735671.37</v>
      </c>
      <c r="I27" s="37">
        <f>SUM(I28:I36)</f>
        <v>17056.500000000029</v>
      </c>
    </row>
    <row r="28" spans="1:9" ht="60.75" customHeight="1" x14ac:dyDescent="0.25">
      <c r="A28" s="22" t="s">
        <v>34</v>
      </c>
      <c r="B28" s="23" t="s">
        <v>35</v>
      </c>
      <c r="C28" s="24">
        <v>9496.2000000000007</v>
      </c>
      <c r="D28" s="25">
        <v>-627.76</v>
      </c>
      <c r="E28" s="24">
        <f t="shared" ref="E28:E36" si="11">D28+C28</f>
        <v>8868.44</v>
      </c>
      <c r="F28" s="31">
        <v>8878.92</v>
      </c>
      <c r="G28" s="27">
        <f t="shared" si="10"/>
        <v>100.11817185435092</v>
      </c>
      <c r="H28" s="31">
        <v>13520.16</v>
      </c>
      <c r="I28" s="31">
        <f t="shared" ref="I28:I36" si="12">F28-H28</f>
        <v>-4641.24</v>
      </c>
    </row>
    <row r="29" spans="1:9" ht="94.5" customHeight="1" x14ac:dyDescent="0.25">
      <c r="A29" s="22" t="s">
        <v>36</v>
      </c>
      <c r="B29" s="23" t="s">
        <v>37</v>
      </c>
      <c r="C29" s="24">
        <v>610000</v>
      </c>
      <c r="D29" s="25">
        <v>24000</v>
      </c>
      <c r="E29" s="24">
        <f t="shared" si="11"/>
        <v>634000</v>
      </c>
      <c r="F29" s="31">
        <v>632252</v>
      </c>
      <c r="G29" s="27">
        <f t="shared" si="10"/>
        <v>99.724290220820194</v>
      </c>
      <c r="H29" s="31">
        <v>582147.1</v>
      </c>
      <c r="I29" s="31">
        <f t="shared" si="12"/>
        <v>50104.900000000023</v>
      </c>
    </row>
    <row r="30" spans="1:9" ht="72.75" customHeight="1" x14ac:dyDescent="0.25">
      <c r="A30" s="40" t="s">
        <v>38</v>
      </c>
      <c r="B30" s="23" t="s">
        <v>39</v>
      </c>
      <c r="C30" s="24">
        <v>850</v>
      </c>
      <c r="D30" s="25">
        <v>350</v>
      </c>
      <c r="E30" s="24">
        <f t="shared" si="11"/>
        <v>1200</v>
      </c>
      <c r="F30" s="26">
        <v>1198.5</v>
      </c>
      <c r="G30" s="27">
        <f t="shared" si="10"/>
        <v>99.875</v>
      </c>
      <c r="H30" s="26">
        <v>1842.11</v>
      </c>
      <c r="I30" s="26">
        <f t="shared" si="12"/>
        <v>-643.6099999999999</v>
      </c>
    </row>
    <row r="31" spans="1:9" ht="75" x14ac:dyDescent="0.25">
      <c r="A31" s="22" t="s">
        <v>40</v>
      </c>
      <c r="B31" s="23" t="s">
        <v>41</v>
      </c>
      <c r="C31" s="24">
        <v>1060.03</v>
      </c>
      <c r="D31" s="25">
        <v>624.09</v>
      </c>
      <c r="E31" s="24">
        <f t="shared" si="11"/>
        <v>1684.12</v>
      </c>
      <c r="F31" s="31">
        <v>1742.13</v>
      </c>
      <c r="G31" s="27">
        <f t="shared" si="10"/>
        <v>103.44452889342803</v>
      </c>
      <c r="H31" s="31">
        <v>1623.87</v>
      </c>
      <c r="I31" s="31">
        <f t="shared" si="12"/>
        <v>118.26000000000022</v>
      </c>
    </row>
    <row r="32" spans="1:9" ht="40.5" customHeight="1" x14ac:dyDescent="0.25">
      <c r="A32" s="22" t="s">
        <v>42</v>
      </c>
      <c r="B32" s="41" t="s">
        <v>43</v>
      </c>
      <c r="C32" s="24">
        <v>88322.51</v>
      </c>
      <c r="D32" s="25"/>
      <c r="E32" s="24">
        <f t="shared" si="11"/>
        <v>88322.51</v>
      </c>
      <c r="F32" s="31">
        <v>90306.33</v>
      </c>
      <c r="G32" s="27">
        <f t="shared" si="10"/>
        <v>102.24610917420713</v>
      </c>
      <c r="H32" s="31">
        <v>95139.36</v>
      </c>
      <c r="I32" s="31">
        <f t="shared" si="12"/>
        <v>-4833.0299999999988</v>
      </c>
    </row>
    <row r="33" spans="1:9" ht="116.25" customHeight="1" x14ac:dyDescent="0.25">
      <c r="A33" s="22" t="s">
        <v>44</v>
      </c>
      <c r="B33" s="41" t="s">
        <v>45</v>
      </c>
      <c r="C33" s="24">
        <v>2.2999999999999998</v>
      </c>
      <c r="D33" s="25">
        <v>0.45</v>
      </c>
      <c r="E33" s="24">
        <f t="shared" si="11"/>
        <v>2.75</v>
      </c>
      <c r="F33" s="31">
        <v>4.1500000000000004</v>
      </c>
      <c r="G33" s="27">
        <f t="shared" si="10"/>
        <v>150.90909090909093</v>
      </c>
      <c r="H33" s="31">
        <v>3.11</v>
      </c>
      <c r="I33" s="31">
        <f t="shared" si="12"/>
        <v>1.0400000000000005</v>
      </c>
    </row>
    <row r="34" spans="1:9" ht="97.5" customHeight="1" x14ac:dyDescent="0.25">
      <c r="A34" s="22" t="s">
        <v>46</v>
      </c>
      <c r="B34" s="41" t="s">
        <v>47</v>
      </c>
      <c r="C34" s="24">
        <v>0.2</v>
      </c>
      <c r="D34" s="25">
        <v>7.0000000000000007E-2</v>
      </c>
      <c r="E34" s="24">
        <f t="shared" si="11"/>
        <v>0.27</v>
      </c>
      <c r="F34" s="31">
        <v>0.12</v>
      </c>
      <c r="G34" s="27">
        <f t="shared" si="10"/>
        <v>44.444444444444443</v>
      </c>
      <c r="H34" s="31">
        <v>0.01</v>
      </c>
      <c r="I34" s="31">
        <f t="shared" si="12"/>
        <v>0.11</v>
      </c>
    </row>
    <row r="35" spans="1:9" ht="56.25" x14ac:dyDescent="0.25">
      <c r="A35" s="22" t="s">
        <v>48</v>
      </c>
      <c r="B35" s="23" t="s">
        <v>49</v>
      </c>
      <c r="C35" s="24">
        <v>5672.72</v>
      </c>
      <c r="D35" s="25">
        <v>-1010.39</v>
      </c>
      <c r="E35" s="24">
        <f t="shared" si="11"/>
        <v>4662.33</v>
      </c>
      <c r="F35" s="31">
        <v>4662.33</v>
      </c>
      <c r="G35" s="27">
        <f t="shared" si="10"/>
        <v>100</v>
      </c>
      <c r="H35" s="31">
        <v>27977.09</v>
      </c>
      <c r="I35" s="31">
        <f t="shared" si="12"/>
        <v>-23314.760000000002</v>
      </c>
    </row>
    <row r="36" spans="1:9" ht="71.45" customHeight="1" x14ac:dyDescent="0.25">
      <c r="A36" s="22" t="s">
        <v>50</v>
      </c>
      <c r="B36" s="23" t="s">
        <v>51</v>
      </c>
      <c r="C36" s="24">
        <v>10658.87</v>
      </c>
      <c r="D36" s="25">
        <v>1841.13</v>
      </c>
      <c r="E36" s="24">
        <f t="shared" si="11"/>
        <v>12500</v>
      </c>
      <c r="F36" s="26">
        <v>13683.39</v>
      </c>
      <c r="G36" s="27">
        <f t="shared" ref="G36:G69" si="13">F36/E36*100</f>
        <v>109.46711999999998</v>
      </c>
      <c r="H36" s="26">
        <v>13418.56</v>
      </c>
      <c r="I36" s="26">
        <f t="shared" si="12"/>
        <v>264.82999999999993</v>
      </c>
    </row>
    <row r="37" spans="1:9" ht="27" customHeight="1" x14ac:dyDescent="0.25">
      <c r="A37" s="28" t="s">
        <v>52</v>
      </c>
      <c r="B37" s="29" t="s">
        <v>53</v>
      </c>
      <c r="C37" s="20">
        <f>C38</f>
        <v>14026.4</v>
      </c>
      <c r="D37" s="20">
        <f>D38</f>
        <v>0</v>
      </c>
      <c r="E37" s="20">
        <f>E38</f>
        <v>14026.4</v>
      </c>
      <c r="F37" s="30">
        <f>F38</f>
        <v>9791.5499999999993</v>
      </c>
      <c r="G37" s="21">
        <f t="shared" si="13"/>
        <v>69.808004905036213</v>
      </c>
      <c r="H37" s="30">
        <f>H38</f>
        <v>23279.31</v>
      </c>
      <c r="I37" s="30">
        <f>I38</f>
        <v>-13487.760000000002</v>
      </c>
    </row>
    <row r="38" spans="1:9" ht="29.25" customHeight="1" x14ac:dyDescent="0.25">
      <c r="A38" s="22" t="s">
        <v>54</v>
      </c>
      <c r="B38" s="23" t="s">
        <v>55</v>
      </c>
      <c r="C38" s="24">
        <v>14026.4</v>
      </c>
      <c r="D38" s="25">
        <v>0</v>
      </c>
      <c r="E38" s="24">
        <f>D38+C38</f>
        <v>14026.4</v>
      </c>
      <c r="F38" s="26">
        <v>9791.5499999999993</v>
      </c>
      <c r="G38" s="27">
        <f t="shared" si="13"/>
        <v>69.808004905036213</v>
      </c>
      <c r="H38" s="26">
        <v>23279.31</v>
      </c>
      <c r="I38" s="26">
        <f>F38-H38</f>
        <v>-13487.760000000002</v>
      </c>
    </row>
    <row r="39" spans="1:9" ht="37.5" x14ac:dyDescent="0.25">
      <c r="A39" s="28" t="s">
        <v>56</v>
      </c>
      <c r="B39" s="29" t="s">
        <v>57</v>
      </c>
      <c r="C39" s="20">
        <f>SUM(C40:C42)</f>
        <v>2262.52</v>
      </c>
      <c r="D39" s="20">
        <f>SUM(D40:D42)</f>
        <v>31405.47</v>
      </c>
      <c r="E39" s="20">
        <f>SUM(E40:E42)</f>
        <v>33667.99</v>
      </c>
      <c r="F39" s="37">
        <f>SUM(F40:F42)</f>
        <v>38531.240000000005</v>
      </c>
      <c r="G39" s="21">
        <f t="shared" si="13"/>
        <v>114.44472925173142</v>
      </c>
      <c r="H39" s="37">
        <f>SUM(H40:H42)</f>
        <v>105712.1</v>
      </c>
      <c r="I39" s="37">
        <f>SUM(I40:I42)</f>
        <v>-67180.86</v>
      </c>
    </row>
    <row r="40" spans="1:9" ht="37.5" x14ac:dyDescent="0.25">
      <c r="A40" s="22" t="s">
        <v>58</v>
      </c>
      <c r="B40" s="23" t="s">
        <v>59</v>
      </c>
      <c r="C40" s="24">
        <v>2100.6</v>
      </c>
      <c r="D40" s="25">
        <v>1244.5999999999999</v>
      </c>
      <c r="E40" s="24">
        <f t="shared" ref="E40:E42" si="14">D40+C40</f>
        <v>3345.2</v>
      </c>
      <c r="F40" s="26">
        <v>3934.74</v>
      </c>
      <c r="G40" s="27">
        <f t="shared" si="13"/>
        <v>117.62346048068875</v>
      </c>
      <c r="H40" s="26">
        <v>2224.59</v>
      </c>
      <c r="I40" s="26">
        <f t="shared" ref="I40:I42" si="15">F40-H40</f>
        <v>1710.1499999999996</v>
      </c>
    </row>
    <row r="41" spans="1:9" ht="42" customHeight="1" x14ac:dyDescent="0.25">
      <c r="A41" s="22" t="s">
        <v>60</v>
      </c>
      <c r="B41" s="23" t="s">
        <v>61</v>
      </c>
      <c r="C41" s="24">
        <v>161.91999999999999</v>
      </c>
      <c r="D41" s="25">
        <v>373.8</v>
      </c>
      <c r="E41" s="24">
        <f t="shared" si="14"/>
        <v>535.72</v>
      </c>
      <c r="F41" s="31">
        <v>533.70000000000005</v>
      </c>
      <c r="G41" s="27">
        <f t="shared" si="13"/>
        <v>99.622937355334884</v>
      </c>
      <c r="H41" s="31">
        <v>426.23</v>
      </c>
      <c r="I41" s="31">
        <f t="shared" si="15"/>
        <v>107.47000000000003</v>
      </c>
    </row>
    <row r="42" spans="1:9" ht="34.5" customHeight="1" x14ac:dyDescent="0.25">
      <c r="A42" s="22" t="s">
        <v>62</v>
      </c>
      <c r="B42" s="23" t="s">
        <v>63</v>
      </c>
      <c r="C42" s="24">
        <v>0</v>
      </c>
      <c r="D42" s="25">
        <v>29787.07</v>
      </c>
      <c r="E42" s="24">
        <f t="shared" si="14"/>
        <v>29787.07</v>
      </c>
      <c r="F42" s="26">
        <v>34062.800000000003</v>
      </c>
      <c r="G42" s="27">
        <f t="shared" si="13"/>
        <v>114.35431547983741</v>
      </c>
      <c r="H42" s="26">
        <v>103061.28</v>
      </c>
      <c r="I42" s="26">
        <f t="shared" si="15"/>
        <v>-68998.48</v>
      </c>
    </row>
    <row r="43" spans="1:9" ht="24.75" customHeight="1" x14ac:dyDescent="0.25">
      <c r="A43" s="28" t="s">
        <v>64</v>
      </c>
      <c r="B43" s="29" t="s">
        <v>65</v>
      </c>
      <c r="C43" s="20">
        <f>SUM(C44:C51)</f>
        <v>44030.01</v>
      </c>
      <c r="D43" s="20">
        <f>SUM(D44:D51)</f>
        <v>137651.89000000001</v>
      </c>
      <c r="E43" s="20">
        <f>SUM(E44:E51)</f>
        <v>181681.9</v>
      </c>
      <c r="F43" s="30">
        <f>SUM(F44:F51)</f>
        <v>207576.08000000002</v>
      </c>
      <c r="G43" s="21">
        <f t="shared" si="13"/>
        <v>114.252481947844</v>
      </c>
      <c r="H43" s="30">
        <f>SUM(H44:H51)</f>
        <v>129088.30999999998</v>
      </c>
      <c r="I43" s="30">
        <f>SUM(I44:I51)</f>
        <v>78487.77</v>
      </c>
    </row>
    <row r="44" spans="1:9" ht="38.25" customHeight="1" x14ac:dyDescent="0.25">
      <c r="A44" s="22" t="s">
        <v>66</v>
      </c>
      <c r="B44" s="23" t="s">
        <v>67</v>
      </c>
      <c r="C44" s="24">
        <v>3449.24</v>
      </c>
      <c r="D44" s="25">
        <v>831.92</v>
      </c>
      <c r="E44" s="24">
        <f t="shared" ref="E44:E51" si="16">D44+C44</f>
        <v>4281.16</v>
      </c>
      <c r="F44" s="31">
        <v>5132.58</v>
      </c>
      <c r="G44" s="27">
        <f t="shared" si="13"/>
        <v>119.88760055685843</v>
      </c>
      <c r="H44" s="31">
        <v>5063.12</v>
      </c>
      <c r="I44" s="31">
        <f t="shared" ref="I44:I68" si="17">F44-H44</f>
        <v>69.460000000000036</v>
      </c>
    </row>
    <row r="45" spans="1:9" ht="93" customHeight="1" x14ac:dyDescent="0.25">
      <c r="A45" s="22" t="s">
        <v>68</v>
      </c>
      <c r="B45" s="23" t="s">
        <v>69</v>
      </c>
      <c r="C45" s="24">
        <v>0</v>
      </c>
      <c r="D45" s="25">
        <v>1446</v>
      </c>
      <c r="E45" s="24">
        <f t="shared" si="16"/>
        <v>1446</v>
      </c>
      <c r="F45" s="31">
        <v>1445.97</v>
      </c>
      <c r="G45" s="27">
        <f t="shared" si="13"/>
        <v>99.997925311203318</v>
      </c>
      <c r="H45" s="31">
        <v>10360.5</v>
      </c>
      <c r="I45" s="31">
        <f t="shared" si="17"/>
        <v>-8914.5300000000007</v>
      </c>
    </row>
    <row r="46" spans="1:9" ht="115.5" customHeight="1" x14ac:dyDescent="0.25">
      <c r="A46" s="22" t="s">
        <v>70</v>
      </c>
      <c r="B46" s="23" t="s">
        <v>71</v>
      </c>
      <c r="C46" s="24">
        <v>30580.77</v>
      </c>
      <c r="D46" s="25">
        <v>14467.45</v>
      </c>
      <c r="E46" s="24">
        <f t="shared" si="16"/>
        <v>45048.22</v>
      </c>
      <c r="F46" s="26">
        <v>49871.58</v>
      </c>
      <c r="G46" s="27">
        <f t="shared" si="13"/>
        <v>110.70710452044499</v>
      </c>
      <c r="H46" s="26">
        <v>70088.97</v>
      </c>
      <c r="I46" s="26">
        <f t="shared" si="17"/>
        <v>-20217.39</v>
      </c>
    </row>
    <row r="47" spans="1:9" ht="61.5" customHeight="1" x14ac:dyDescent="0.25">
      <c r="A47" s="22" t="s">
        <v>72</v>
      </c>
      <c r="B47" s="23" t="s">
        <v>73</v>
      </c>
      <c r="C47" s="24">
        <v>0</v>
      </c>
      <c r="D47" s="25">
        <v>0</v>
      </c>
      <c r="E47" s="24">
        <f t="shared" si="16"/>
        <v>0</v>
      </c>
      <c r="F47" s="31">
        <v>0</v>
      </c>
      <c r="G47" s="27">
        <v>0</v>
      </c>
      <c r="H47" s="31">
        <v>6095.59</v>
      </c>
      <c r="I47" s="31">
        <f t="shared" si="17"/>
        <v>-6095.59</v>
      </c>
    </row>
    <row r="48" spans="1:9" ht="98.25" customHeight="1" x14ac:dyDescent="0.25">
      <c r="A48" s="22" t="s">
        <v>74</v>
      </c>
      <c r="B48" s="23" t="s">
        <v>75</v>
      </c>
      <c r="C48" s="24">
        <v>0</v>
      </c>
      <c r="D48" s="25">
        <v>6.31</v>
      </c>
      <c r="E48" s="24">
        <f t="shared" si="16"/>
        <v>6.31</v>
      </c>
      <c r="F48" s="31">
        <v>6.3</v>
      </c>
      <c r="G48" s="27">
        <f t="shared" si="13"/>
        <v>99.841521394611732</v>
      </c>
      <c r="H48" s="31">
        <v>29.84</v>
      </c>
      <c r="I48" s="31">
        <f t="shared" si="17"/>
        <v>-23.54</v>
      </c>
    </row>
    <row r="49" spans="1:12" ht="112.5" customHeight="1" x14ac:dyDescent="0.25">
      <c r="A49" s="22" t="s">
        <v>76</v>
      </c>
      <c r="B49" s="23" t="s">
        <v>77</v>
      </c>
      <c r="C49" s="24">
        <v>0</v>
      </c>
      <c r="D49" s="25">
        <v>1146.3599999999999</v>
      </c>
      <c r="E49" s="24">
        <f t="shared" si="16"/>
        <v>1146.3599999999999</v>
      </c>
      <c r="F49" s="31">
        <v>2961.47</v>
      </c>
      <c r="G49" s="27">
        <f t="shared" si="13"/>
        <v>258.33682263861266</v>
      </c>
      <c r="H49" s="31">
        <v>2381.8200000000002</v>
      </c>
      <c r="I49" s="31">
        <f t="shared" si="17"/>
        <v>579.64999999999964</v>
      </c>
    </row>
    <row r="50" spans="1:12" ht="60.75" customHeight="1" x14ac:dyDescent="0.25">
      <c r="A50" s="42" t="s">
        <v>78</v>
      </c>
      <c r="B50" s="41" t="s">
        <v>79</v>
      </c>
      <c r="C50" s="24">
        <v>10000</v>
      </c>
      <c r="D50" s="25">
        <v>105000</v>
      </c>
      <c r="E50" s="24">
        <f t="shared" si="16"/>
        <v>115000</v>
      </c>
      <c r="F50" s="26">
        <v>133303.62</v>
      </c>
      <c r="G50" s="27">
        <f t="shared" si="13"/>
        <v>115.91619130434782</v>
      </c>
      <c r="H50" s="26">
        <v>34958.269999999997</v>
      </c>
      <c r="I50" s="26">
        <f t="shared" si="17"/>
        <v>98345.35</v>
      </c>
    </row>
    <row r="51" spans="1:12" ht="102.75" customHeight="1" x14ac:dyDescent="0.25">
      <c r="A51" s="42" t="s">
        <v>80</v>
      </c>
      <c r="B51" s="41" t="s">
        <v>81</v>
      </c>
      <c r="C51" s="24">
        <v>0</v>
      </c>
      <c r="D51" s="25">
        <v>14753.85</v>
      </c>
      <c r="E51" s="24">
        <f t="shared" si="16"/>
        <v>14753.85</v>
      </c>
      <c r="F51" s="26">
        <v>14854.56</v>
      </c>
      <c r="G51" s="27">
        <f t="shared" si="13"/>
        <v>100.68260149045842</v>
      </c>
      <c r="H51" s="26">
        <v>110.2</v>
      </c>
      <c r="I51" s="26">
        <f t="shared" si="17"/>
        <v>14744.359999999999</v>
      </c>
    </row>
    <row r="52" spans="1:12" ht="30" customHeight="1" x14ac:dyDescent="0.25">
      <c r="A52" s="43" t="s">
        <v>82</v>
      </c>
      <c r="B52" s="44" t="s">
        <v>83</v>
      </c>
      <c r="C52" s="20">
        <f>SUM(C53:C68)</f>
        <v>50090.11</v>
      </c>
      <c r="D52" s="20">
        <f t="shared" ref="D52:F52" si="18">SUM(D53:D68)</f>
        <v>16644.699999999997</v>
      </c>
      <c r="E52" s="20">
        <f t="shared" si="18"/>
        <v>66734.81</v>
      </c>
      <c r="F52" s="20">
        <f t="shared" si="18"/>
        <v>74484.149999999994</v>
      </c>
      <c r="G52" s="21">
        <f t="shared" si="13"/>
        <v>111.61214065043414</v>
      </c>
      <c r="H52" s="37">
        <v>98325.79</v>
      </c>
      <c r="I52" s="37">
        <f t="shared" si="17"/>
        <v>-23841.64</v>
      </c>
    </row>
    <row r="53" spans="1:12" ht="39.75" customHeight="1" x14ac:dyDescent="0.3">
      <c r="A53" s="45" t="s">
        <v>130</v>
      </c>
      <c r="B53" s="46" t="s">
        <v>131</v>
      </c>
      <c r="C53" s="47">
        <v>3200</v>
      </c>
      <c r="D53" s="24">
        <v>1089</v>
      </c>
      <c r="E53" s="24">
        <f>D53+C53</f>
        <v>4289</v>
      </c>
      <c r="F53" s="48">
        <v>4835.6899999999996</v>
      </c>
      <c r="G53" s="49">
        <f t="shared" si="13"/>
        <v>112.74632781534154</v>
      </c>
      <c r="H53" s="48">
        <v>4633.26</v>
      </c>
      <c r="I53" s="48">
        <f t="shared" si="17"/>
        <v>202.42999999999938</v>
      </c>
      <c r="K53" s="13"/>
      <c r="L53" s="14"/>
    </row>
    <row r="54" spans="1:12" ht="74.25" customHeight="1" x14ac:dyDescent="0.3">
      <c r="A54" s="45" t="s">
        <v>132</v>
      </c>
      <c r="B54" s="46" t="s">
        <v>133</v>
      </c>
      <c r="C54" s="47">
        <v>800</v>
      </c>
      <c r="D54" s="24">
        <v>-448</v>
      </c>
      <c r="E54" s="24">
        <f t="shared" ref="E54:E68" si="19">D54+C54</f>
        <v>352</v>
      </c>
      <c r="F54" s="48">
        <v>433.7</v>
      </c>
      <c r="G54" s="49">
        <f t="shared" si="13"/>
        <v>123.21022727272728</v>
      </c>
      <c r="H54" s="48">
        <v>582</v>
      </c>
      <c r="I54" s="48">
        <f t="shared" si="17"/>
        <v>-148.30000000000001</v>
      </c>
      <c r="K54" s="13"/>
      <c r="L54" s="14"/>
    </row>
    <row r="55" spans="1:12" ht="81" customHeight="1" x14ac:dyDescent="0.3">
      <c r="A55" s="45" t="s">
        <v>134</v>
      </c>
      <c r="B55" s="46" t="s">
        <v>135</v>
      </c>
      <c r="C55" s="47">
        <v>1250</v>
      </c>
      <c r="D55" s="24">
        <v>380</v>
      </c>
      <c r="E55" s="24">
        <f t="shared" si="19"/>
        <v>1630</v>
      </c>
      <c r="F55" s="48">
        <v>2540.65</v>
      </c>
      <c r="G55" s="49">
        <f t="shared" si="13"/>
        <v>155.8680981595092</v>
      </c>
      <c r="H55" s="48">
        <v>1283.69</v>
      </c>
      <c r="I55" s="48">
        <f t="shared" si="17"/>
        <v>1256.96</v>
      </c>
      <c r="K55" s="13"/>
      <c r="L55" s="14"/>
    </row>
    <row r="56" spans="1:12" ht="42.75" customHeight="1" x14ac:dyDescent="0.3">
      <c r="A56" s="50" t="s">
        <v>136</v>
      </c>
      <c r="B56" s="34" t="s">
        <v>137</v>
      </c>
      <c r="C56" s="47">
        <v>30</v>
      </c>
      <c r="D56" s="24">
        <v>0</v>
      </c>
      <c r="E56" s="24">
        <f t="shared" si="19"/>
        <v>30</v>
      </c>
      <c r="F56" s="48">
        <v>0</v>
      </c>
      <c r="G56" s="49">
        <f t="shared" si="13"/>
        <v>0</v>
      </c>
      <c r="H56" s="48">
        <v>0</v>
      </c>
      <c r="I56" s="48">
        <f t="shared" si="17"/>
        <v>0</v>
      </c>
      <c r="K56" s="13"/>
      <c r="L56" s="14"/>
    </row>
    <row r="57" spans="1:12" ht="63.75" customHeight="1" x14ac:dyDescent="0.3">
      <c r="A57" s="45" t="s">
        <v>138</v>
      </c>
      <c r="B57" s="46" t="s">
        <v>139</v>
      </c>
      <c r="C57" s="47">
        <v>0</v>
      </c>
      <c r="D57" s="24">
        <v>0</v>
      </c>
      <c r="E57" s="24">
        <f t="shared" si="19"/>
        <v>0</v>
      </c>
      <c r="F57" s="48">
        <v>-7</v>
      </c>
      <c r="G57" s="49">
        <v>0</v>
      </c>
      <c r="H57" s="48">
        <v>7</v>
      </c>
      <c r="I57" s="48">
        <f t="shared" si="17"/>
        <v>-14</v>
      </c>
      <c r="K57" s="13"/>
      <c r="L57" s="14"/>
    </row>
    <row r="58" spans="1:12" ht="35.25" customHeight="1" x14ac:dyDescent="0.3">
      <c r="A58" s="45" t="s">
        <v>140</v>
      </c>
      <c r="B58" s="46" t="s">
        <v>141</v>
      </c>
      <c r="C58" s="47">
        <v>0</v>
      </c>
      <c r="D58" s="24">
        <v>0</v>
      </c>
      <c r="E58" s="24">
        <f t="shared" si="19"/>
        <v>0</v>
      </c>
      <c r="F58" s="48">
        <v>237.61</v>
      </c>
      <c r="G58" s="49">
        <v>0</v>
      </c>
      <c r="H58" s="48">
        <v>62</v>
      </c>
      <c r="I58" s="48">
        <f t="shared" si="17"/>
        <v>175.61</v>
      </c>
      <c r="K58" s="13"/>
      <c r="L58" s="14"/>
    </row>
    <row r="59" spans="1:12" ht="132" customHeight="1" x14ac:dyDescent="0.3">
      <c r="A59" s="45" t="s">
        <v>142</v>
      </c>
      <c r="B59" s="46" t="s">
        <v>143</v>
      </c>
      <c r="C59" s="47">
        <v>7490.5</v>
      </c>
      <c r="D59" s="24">
        <v>-2593.87</v>
      </c>
      <c r="E59" s="24">
        <f t="shared" si="19"/>
        <v>4896.63</v>
      </c>
      <c r="F59" s="48">
        <v>4880.2299999999996</v>
      </c>
      <c r="G59" s="49">
        <f t="shared" si="13"/>
        <v>99.665075776605534</v>
      </c>
      <c r="H59" s="48">
        <v>8945.31</v>
      </c>
      <c r="I59" s="48">
        <f t="shared" si="17"/>
        <v>-4065.08</v>
      </c>
      <c r="K59" s="13"/>
      <c r="L59" s="14"/>
    </row>
    <row r="60" spans="1:12" ht="61.5" customHeight="1" x14ac:dyDescent="0.3">
      <c r="A60" s="45" t="s">
        <v>144</v>
      </c>
      <c r="B60" s="46" t="s">
        <v>145</v>
      </c>
      <c r="C60" s="47">
        <v>100</v>
      </c>
      <c r="D60" s="24">
        <v>2125</v>
      </c>
      <c r="E60" s="24">
        <f t="shared" si="19"/>
        <v>2225</v>
      </c>
      <c r="F60" s="48">
        <v>2320.5500000000002</v>
      </c>
      <c r="G60" s="49">
        <f t="shared" si="13"/>
        <v>104.29438202247192</v>
      </c>
      <c r="H60" s="48">
        <v>2894.78</v>
      </c>
      <c r="I60" s="48">
        <f t="shared" si="17"/>
        <v>-574.23</v>
      </c>
      <c r="K60" s="13"/>
      <c r="L60" s="14"/>
    </row>
    <row r="61" spans="1:12" ht="44.25" customHeight="1" x14ac:dyDescent="0.3">
      <c r="A61" s="45" t="s">
        <v>146</v>
      </c>
      <c r="B61" s="46" t="s">
        <v>147</v>
      </c>
      <c r="C61" s="47">
        <v>2590.1999999999998</v>
      </c>
      <c r="D61" s="24">
        <v>3660</v>
      </c>
      <c r="E61" s="24">
        <f t="shared" si="19"/>
        <v>6250.2</v>
      </c>
      <c r="F61" s="48">
        <v>9161.15</v>
      </c>
      <c r="G61" s="49">
        <f t="shared" si="13"/>
        <v>146.57370964129149</v>
      </c>
      <c r="H61" s="48">
        <v>6745.09</v>
      </c>
      <c r="I61" s="48">
        <f t="shared" si="17"/>
        <v>2416.0599999999995</v>
      </c>
      <c r="K61" s="13"/>
      <c r="L61" s="14"/>
    </row>
    <row r="62" spans="1:12" ht="80.25" customHeight="1" x14ac:dyDescent="0.3">
      <c r="A62" s="45" t="s">
        <v>148</v>
      </c>
      <c r="B62" s="46" t="s">
        <v>149</v>
      </c>
      <c r="C62" s="47">
        <v>0</v>
      </c>
      <c r="D62" s="24">
        <v>258</v>
      </c>
      <c r="E62" s="24">
        <f t="shared" si="19"/>
        <v>258</v>
      </c>
      <c r="F62" s="48">
        <v>323</v>
      </c>
      <c r="G62" s="49">
        <f t="shared" si="13"/>
        <v>125.1937984496124</v>
      </c>
      <c r="H62" s="48">
        <v>219</v>
      </c>
      <c r="I62" s="48">
        <f t="shared" si="17"/>
        <v>104</v>
      </c>
      <c r="K62" s="13"/>
      <c r="L62" s="14"/>
    </row>
    <row r="63" spans="1:12" ht="35.25" customHeight="1" x14ac:dyDescent="0.3">
      <c r="A63" s="45" t="s">
        <v>150</v>
      </c>
      <c r="B63" s="46" t="s">
        <v>151</v>
      </c>
      <c r="C63" s="47">
        <v>138</v>
      </c>
      <c r="D63" s="24">
        <v>46</v>
      </c>
      <c r="E63" s="24">
        <f t="shared" si="19"/>
        <v>184</v>
      </c>
      <c r="F63" s="48">
        <v>188.69</v>
      </c>
      <c r="G63" s="49">
        <f t="shared" si="13"/>
        <v>102.54891304347827</v>
      </c>
      <c r="H63" s="48">
        <v>140.66999999999999</v>
      </c>
      <c r="I63" s="48">
        <f t="shared" si="17"/>
        <v>48.02000000000001</v>
      </c>
      <c r="K63" s="13"/>
      <c r="L63" s="14"/>
    </row>
    <row r="64" spans="1:12" ht="63.75" customHeight="1" x14ac:dyDescent="0.3">
      <c r="A64" s="45" t="s">
        <v>152</v>
      </c>
      <c r="B64" s="46" t="s">
        <v>153</v>
      </c>
      <c r="C64" s="47">
        <v>2300</v>
      </c>
      <c r="D64" s="24">
        <v>1664.87</v>
      </c>
      <c r="E64" s="24">
        <f t="shared" si="19"/>
        <v>3964.87</v>
      </c>
      <c r="F64" s="48">
        <v>4683.41</v>
      </c>
      <c r="G64" s="49">
        <f t="shared" si="13"/>
        <v>118.12266228148715</v>
      </c>
      <c r="H64" s="48">
        <v>5226.67</v>
      </c>
      <c r="I64" s="48">
        <f t="shared" si="17"/>
        <v>-543.26000000000022</v>
      </c>
      <c r="K64" s="13"/>
      <c r="L64" s="14"/>
    </row>
    <row r="65" spans="1:12" ht="87.75" customHeight="1" x14ac:dyDescent="0.3">
      <c r="A65" s="45" t="s">
        <v>154</v>
      </c>
      <c r="B65" s="46" t="s">
        <v>155</v>
      </c>
      <c r="C65" s="47">
        <v>1931</v>
      </c>
      <c r="D65" s="24">
        <v>2458.5599999999995</v>
      </c>
      <c r="E65" s="24">
        <f t="shared" si="19"/>
        <v>4389.5599999999995</v>
      </c>
      <c r="F65" s="48">
        <v>4408.16</v>
      </c>
      <c r="G65" s="49">
        <f t="shared" si="13"/>
        <v>100.42373267480113</v>
      </c>
      <c r="H65" s="48">
        <v>5302.45</v>
      </c>
      <c r="I65" s="48">
        <f t="shared" si="17"/>
        <v>-894.29</v>
      </c>
      <c r="K65" s="13"/>
      <c r="L65" s="14"/>
    </row>
    <row r="66" spans="1:12" ht="42.75" customHeight="1" x14ac:dyDescent="0.3">
      <c r="A66" s="45" t="s">
        <v>156</v>
      </c>
      <c r="B66" s="46" t="s">
        <v>157</v>
      </c>
      <c r="C66" s="47">
        <v>6500</v>
      </c>
      <c r="D66" s="24">
        <v>-200</v>
      </c>
      <c r="E66" s="24">
        <f t="shared" si="19"/>
        <v>6300</v>
      </c>
      <c r="F66" s="48">
        <v>7067</v>
      </c>
      <c r="G66" s="49">
        <f t="shared" si="13"/>
        <v>112.17460317460318</v>
      </c>
      <c r="H66" s="48">
        <v>7582.6</v>
      </c>
      <c r="I66" s="48">
        <f t="shared" si="17"/>
        <v>-515.60000000000036</v>
      </c>
      <c r="K66" s="13"/>
      <c r="L66" s="14"/>
    </row>
    <row r="67" spans="1:12" ht="98.25" customHeight="1" x14ac:dyDescent="0.3">
      <c r="A67" s="45" t="s">
        <v>158</v>
      </c>
      <c r="B67" s="46" t="s">
        <v>159</v>
      </c>
      <c r="C67" s="47">
        <v>0</v>
      </c>
      <c r="D67" s="24">
        <v>0</v>
      </c>
      <c r="E67" s="24">
        <f t="shared" si="19"/>
        <v>0</v>
      </c>
      <c r="F67" s="48">
        <v>0</v>
      </c>
      <c r="G67" s="49">
        <v>0</v>
      </c>
      <c r="H67" s="48">
        <v>258.77999999999997</v>
      </c>
      <c r="I67" s="48">
        <f t="shared" si="17"/>
        <v>-258.77999999999997</v>
      </c>
      <c r="K67" s="13"/>
      <c r="L67" s="14"/>
    </row>
    <row r="68" spans="1:12" ht="45" customHeight="1" x14ac:dyDescent="0.3">
      <c r="A68" s="45" t="s">
        <v>160</v>
      </c>
      <c r="B68" s="46" t="s">
        <v>161</v>
      </c>
      <c r="C68" s="47">
        <v>23760.41</v>
      </c>
      <c r="D68" s="24">
        <v>8205.14</v>
      </c>
      <c r="E68" s="24">
        <f t="shared" si="19"/>
        <v>31965.55</v>
      </c>
      <c r="F68" s="48">
        <v>33411.31</v>
      </c>
      <c r="G68" s="49">
        <f t="shared" si="13"/>
        <v>104.52286915132072</v>
      </c>
      <c r="H68" s="48">
        <v>54442.49</v>
      </c>
      <c r="I68" s="48">
        <f t="shared" si="17"/>
        <v>-21031.18</v>
      </c>
      <c r="K68" s="13"/>
      <c r="L68" s="14"/>
    </row>
    <row r="69" spans="1:12" ht="29.25" customHeight="1" x14ac:dyDescent="0.25">
      <c r="A69" s="43" t="s">
        <v>84</v>
      </c>
      <c r="B69" s="44" t="s">
        <v>85</v>
      </c>
      <c r="C69" s="20">
        <f>SUM(C70:C71)</f>
        <v>0</v>
      </c>
      <c r="D69" s="20">
        <f>SUM(D70:D71)</f>
        <v>240.47</v>
      </c>
      <c r="E69" s="20">
        <f>SUM(E70:E71)</f>
        <v>240.47</v>
      </c>
      <c r="F69" s="30">
        <f>SUM(F70:F71)</f>
        <v>2430.58</v>
      </c>
      <c r="G69" s="21">
        <f t="shared" si="13"/>
        <v>1010.7622572462262</v>
      </c>
      <c r="H69" s="30">
        <f>SUM(H70:H71)</f>
        <v>54.15</v>
      </c>
      <c r="I69" s="30">
        <f>SUM(I70:I71)</f>
        <v>2376.4299999999998</v>
      </c>
    </row>
    <row r="70" spans="1:12" ht="40.5" customHeight="1" x14ac:dyDescent="0.25">
      <c r="A70" s="42" t="s">
        <v>86</v>
      </c>
      <c r="B70" s="41" t="s">
        <v>87</v>
      </c>
      <c r="C70" s="24">
        <v>0</v>
      </c>
      <c r="D70" s="25"/>
      <c r="E70" s="24">
        <f t="shared" ref="E70:E71" si="20">D70+C70</f>
        <v>0</v>
      </c>
      <c r="F70" s="26">
        <v>-182</v>
      </c>
      <c r="G70" s="27">
        <v>0</v>
      </c>
      <c r="H70" s="26">
        <v>17.600000000000001</v>
      </c>
      <c r="I70" s="26">
        <f t="shared" ref="I70:I71" si="21">F70-H70</f>
        <v>-199.6</v>
      </c>
    </row>
    <row r="71" spans="1:12" ht="30" customHeight="1" x14ac:dyDescent="0.25">
      <c r="A71" s="51" t="s">
        <v>88</v>
      </c>
      <c r="B71" s="41" t="s">
        <v>89</v>
      </c>
      <c r="C71" s="24">
        <v>0</v>
      </c>
      <c r="D71" s="25">
        <v>240.47</v>
      </c>
      <c r="E71" s="24">
        <f t="shared" si="20"/>
        <v>240.47</v>
      </c>
      <c r="F71" s="31">
        <v>2612.58</v>
      </c>
      <c r="G71" s="27">
        <f t="shared" ref="G71:G83" si="22">F71/E71*100</f>
        <v>1086.4473738927932</v>
      </c>
      <c r="H71" s="31">
        <v>36.549999999999997</v>
      </c>
      <c r="I71" s="31">
        <f t="shared" si="21"/>
        <v>2576.0299999999997</v>
      </c>
    </row>
    <row r="72" spans="1:12" ht="33" customHeight="1" x14ac:dyDescent="0.25">
      <c r="A72" s="43" t="s">
        <v>90</v>
      </c>
      <c r="B72" s="44" t="s">
        <v>91</v>
      </c>
      <c r="C72" s="20">
        <f>C73+C78+C80+C81</f>
        <v>9192552.2000000011</v>
      </c>
      <c r="D72" s="20">
        <f>D73+D78+D80+D81</f>
        <v>2020477.1700000004</v>
      </c>
      <c r="E72" s="20">
        <f>E73+E78+E80+E81</f>
        <v>11213029.369999997</v>
      </c>
      <c r="F72" s="37">
        <f>F73+F78+F80+F81</f>
        <v>11189438.800000003</v>
      </c>
      <c r="G72" s="21">
        <f t="shared" si="22"/>
        <v>99.789614659682329</v>
      </c>
      <c r="H72" s="37">
        <f>H73+H78+H80+H81</f>
        <v>9650448.4800000023</v>
      </c>
      <c r="I72" s="37">
        <f>I73+I78+I80+I81</f>
        <v>1538990.3200000005</v>
      </c>
    </row>
    <row r="73" spans="1:12" ht="37.5" x14ac:dyDescent="0.25">
      <c r="A73" s="52" t="s">
        <v>92</v>
      </c>
      <c r="B73" s="53" t="s">
        <v>93</v>
      </c>
      <c r="C73" s="20">
        <f>SUM(C74:C77)</f>
        <v>9192552.2000000011</v>
      </c>
      <c r="D73" s="20">
        <f>SUM(D74:D77)</f>
        <v>1572277.34</v>
      </c>
      <c r="E73" s="20">
        <f>SUM(E74:E77)</f>
        <v>10764829.539999999</v>
      </c>
      <c r="F73" s="54">
        <f>SUM(F74:F77)</f>
        <v>10746780.360000001</v>
      </c>
      <c r="G73" s="32">
        <f t="shared" si="22"/>
        <v>99.832331947914909</v>
      </c>
      <c r="H73" s="54">
        <f>SUM(H74:H77)</f>
        <v>9387399.9600000009</v>
      </c>
      <c r="I73" s="54">
        <f>SUM(I74:I77)</f>
        <v>1359380.4000000004</v>
      </c>
    </row>
    <row r="74" spans="1:12" ht="30" customHeight="1" x14ac:dyDescent="0.25">
      <c r="A74" s="42" t="s">
        <v>94</v>
      </c>
      <c r="B74" s="41" t="s">
        <v>95</v>
      </c>
      <c r="C74" s="24">
        <v>450595.7</v>
      </c>
      <c r="D74" s="25">
        <v>22015.4</v>
      </c>
      <c r="E74" s="24">
        <f t="shared" ref="E74:E77" si="23">D74+C74</f>
        <v>472611.10000000003</v>
      </c>
      <c r="F74" s="31">
        <v>472611.1</v>
      </c>
      <c r="G74" s="27">
        <f t="shared" si="22"/>
        <v>99.999999999999986</v>
      </c>
      <c r="H74" s="31">
        <v>548560.19999999995</v>
      </c>
      <c r="I74" s="31">
        <f t="shared" ref="I74:I77" si="24">F74-H74</f>
        <v>-75949.099999999977</v>
      </c>
    </row>
    <row r="75" spans="1:12" ht="37.5" x14ac:dyDescent="0.25">
      <c r="A75" s="42" t="s">
        <v>96</v>
      </c>
      <c r="B75" s="41" t="s">
        <v>97</v>
      </c>
      <c r="C75" s="24">
        <v>1496934.9</v>
      </c>
      <c r="D75" s="25">
        <v>1061442.0900000001</v>
      </c>
      <c r="E75" s="24">
        <f t="shared" si="23"/>
        <v>2558376.9900000002</v>
      </c>
      <c r="F75" s="26">
        <v>2542561.39</v>
      </c>
      <c r="G75" s="27">
        <f t="shared" si="22"/>
        <v>99.381811200545542</v>
      </c>
      <c r="H75" s="26">
        <v>1915529.22</v>
      </c>
      <c r="I75" s="26">
        <f t="shared" si="24"/>
        <v>627032.17000000016</v>
      </c>
    </row>
    <row r="76" spans="1:12" ht="30.75" customHeight="1" x14ac:dyDescent="0.25">
      <c r="A76" s="42" t="s">
        <v>98</v>
      </c>
      <c r="B76" s="41" t="s">
        <v>99</v>
      </c>
      <c r="C76" s="24">
        <v>7241640.7000000002</v>
      </c>
      <c r="D76" s="25">
        <v>427337.88</v>
      </c>
      <c r="E76" s="24">
        <f t="shared" si="23"/>
        <v>7668978.5800000001</v>
      </c>
      <c r="F76" s="26">
        <v>7666914.9500000002</v>
      </c>
      <c r="G76" s="27">
        <f t="shared" si="22"/>
        <v>99.973091201410043</v>
      </c>
      <c r="H76" s="26">
        <v>6908501.3300000001</v>
      </c>
      <c r="I76" s="26">
        <f t="shared" si="24"/>
        <v>758413.62000000011</v>
      </c>
    </row>
    <row r="77" spans="1:12" ht="29.25" customHeight="1" x14ac:dyDescent="0.25">
      <c r="A77" s="42" t="s">
        <v>100</v>
      </c>
      <c r="B77" s="41" t="s">
        <v>101</v>
      </c>
      <c r="C77" s="24">
        <v>3380.9</v>
      </c>
      <c r="D77" s="25">
        <v>61481.97</v>
      </c>
      <c r="E77" s="24">
        <f t="shared" si="23"/>
        <v>64862.87</v>
      </c>
      <c r="F77" s="26">
        <v>64692.92</v>
      </c>
      <c r="G77" s="27">
        <f t="shared" si="22"/>
        <v>99.737985691968305</v>
      </c>
      <c r="H77" s="26">
        <v>14809.21</v>
      </c>
      <c r="I77" s="26">
        <f t="shared" si="24"/>
        <v>49883.71</v>
      </c>
    </row>
    <row r="78" spans="1:12" ht="27.75" customHeight="1" x14ac:dyDescent="0.25">
      <c r="A78" s="43" t="s">
        <v>102</v>
      </c>
      <c r="B78" s="44" t="s">
        <v>103</v>
      </c>
      <c r="C78" s="20">
        <f>C79</f>
        <v>0</v>
      </c>
      <c r="D78" s="20">
        <f>D79</f>
        <v>465225.34</v>
      </c>
      <c r="E78" s="20">
        <f>E79</f>
        <v>465225.34</v>
      </c>
      <c r="F78" s="30">
        <f>F79</f>
        <v>465074</v>
      </c>
      <c r="G78" s="21">
        <f t="shared" si="22"/>
        <v>99.967469527777652</v>
      </c>
      <c r="H78" s="30">
        <f>H79</f>
        <v>334234.90000000002</v>
      </c>
      <c r="I78" s="30">
        <f>I79</f>
        <v>130839.09999999998</v>
      </c>
    </row>
    <row r="79" spans="1:12" ht="29.25" customHeight="1" x14ac:dyDescent="0.25">
      <c r="A79" s="51" t="s">
        <v>104</v>
      </c>
      <c r="B79" s="41" t="s">
        <v>105</v>
      </c>
      <c r="C79" s="24">
        <v>0</v>
      </c>
      <c r="D79" s="25">
        <v>465225.34</v>
      </c>
      <c r="E79" s="24">
        <f>D79+C79</f>
        <v>465225.34</v>
      </c>
      <c r="F79" s="26">
        <v>465074</v>
      </c>
      <c r="G79" s="27">
        <f t="shared" si="22"/>
        <v>99.967469527777652</v>
      </c>
      <c r="H79" s="26">
        <v>334234.90000000002</v>
      </c>
      <c r="I79" s="26">
        <f t="shared" ref="I79:I80" si="25">F79-H79</f>
        <v>130839.09999999998</v>
      </c>
    </row>
    <row r="80" spans="1:12" ht="44.25" customHeight="1" x14ac:dyDescent="0.25">
      <c r="A80" s="55" t="s">
        <v>106</v>
      </c>
      <c r="B80" s="44" t="s">
        <v>107</v>
      </c>
      <c r="C80" s="20">
        <v>0</v>
      </c>
      <c r="D80" s="20">
        <v>1140.1199999999999</v>
      </c>
      <c r="E80" s="20">
        <f>D80+C80</f>
        <v>1140.1199999999999</v>
      </c>
      <c r="F80" s="30">
        <v>1320.72</v>
      </c>
      <c r="G80" s="21">
        <f t="shared" si="22"/>
        <v>115.84043784864753</v>
      </c>
      <c r="H80" s="30">
        <v>32328.240000000002</v>
      </c>
      <c r="I80" s="30">
        <f t="shared" si="25"/>
        <v>-31007.52</v>
      </c>
    </row>
    <row r="81" spans="1:9" ht="37.5" x14ac:dyDescent="0.25">
      <c r="A81" s="43" t="s">
        <v>108</v>
      </c>
      <c r="B81" s="44" t="s">
        <v>109</v>
      </c>
      <c r="C81" s="20">
        <f>C82</f>
        <v>0</v>
      </c>
      <c r="D81" s="20">
        <f>D82</f>
        <v>-18165.63</v>
      </c>
      <c r="E81" s="20">
        <f>E82</f>
        <v>-18165.63</v>
      </c>
      <c r="F81" s="30">
        <f>F82</f>
        <v>-23736.28</v>
      </c>
      <c r="G81" s="21">
        <f t="shared" si="22"/>
        <v>130.66587836480207</v>
      </c>
      <c r="H81" s="30">
        <f>H82</f>
        <v>-103514.62</v>
      </c>
      <c r="I81" s="30">
        <f>I82</f>
        <v>79778.34</v>
      </c>
    </row>
    <row r="82" spans="1:9" ht="56.25" x14ac:dyDescent="0.3">
      <c r="A82" s="56" t="s">
        <v>162</v>
      </c>
      <c r="B82" s="57" t="s">
        <v>163</v>
      </c>
      <c r="C82" s="24">
        <v>0</v>
      </c>
      <c r="D82" s="25">
        <v>-18165.63</v>
      </c>
      <c r="E82" s="24">
        <f>D82+C82</f>
        <v>-18165.63</v>
      </c>
      <c r="F82" s="26">
        <v>-23736.28</v>
      </c>
      <c r="G82" s="27">
        <f t="shared" si="22"/>
        <v>130.66587836480207</v>
      </c>
      <c r="H82" s="26">
        <v>-103514.62</v>
      </c>
      <c r="I82" s="26">
        <f>F82-H82</f>
        <v>79778.34</v>
      </c>
    </row>
    <row r="83" spans="1:9" ht="27.75" customHeight="1" x14ac:dyDescent="0.25">
      <c r="A83" s="43"/>
      <c r="B83" s="44" t="s">
        <v>110</v>
      </c>
      <c r="C83" s="20">
        <f>C6+C72</f>
        <v>15685797.220000003</v>
      </c>
      <c r="D83" s="20">
        <f>D6+D72</f>
        <v>2462554.1000000006</v>
      </c>
      <c r="E83" s="20">
        <f>E6+E72</f>
        <v>18148351.32</v>
      </c>
      <c r="F83" s="37">
        <f>F6+F72</f>
        <v>18266002.880000003</v>
      </c>
      <c r="G83" s="21">
        <f t="shared" si="22"/>
        <v>100.64827684854407</v>
      </c>
      <c r="H83" s="37">
        <f>H6+H72</f>
        <v>16044967.000000002</v>
      </c>
      <c r="I83" s="37">
        <f>I6+I72</f>
        <v>2221035.88</v>
      </c>
    </row>
    <row r="84" spans="1:9" x14ac:dyDescent="0.25">
      <c r="A84" s="4"/>
      <c r="B84" s="4"/>
      <c r="C84" s="7"/>
      <c r="D84" s="10"/>
      <c r="E84" s="7"/>
      <c r="F84" s="4"/>
      <c r="G84" s="4"/>
      <c r="H84" s="4"/>
      <c r="I84" s="4"/>
    </row>
  </sheetData>
  <mergeCells count="3">
    <mergeCell ref="A2:I2"/>
    <mergeCell ref="A3:I3"/>
    <mergeCell ref="H1:I1"/>
  </mergeCells>
  <printOptions horizontalCentered="1"/>
  <pageMargins left="0.78740157480314965" right="0.78740157480314965" top="1.1811023622047245" bottom="0.39370078740157483" header="0" footer="0"/>
  <pageSetup paperSize="9" scale="50" firstPageNumber="174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Парамонова Оксана Борисовна</dc:creator>
  <cp:lastModifiedBy>Шипицына Екатерина Васильевна</cp:lastModifiedBy>
  <cp:lastPrinted>2019-03-27T07:16:51Z</cp:lastPrinted>
  <dcterms:created xsi:type="dcterms:W3CDTF">2018-03-22T12:45:22Z</dcterms:created>
  <dcterms:modified xsi:type="dcterms:W3CDTF">2019-03-27T07:17:22Z</dcterms:modified>
</cp:coreProperties>
</file>